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824" activeTab="1"/>
  </bookViews>
  <sheets>
    <sheet name="program rozvoje" sheetId="1" r:id="rId1"/>
    <sheet name="2018-2021 návrh" sheetId="2" r:id="rId2"/>
    <sheet name="2018-2021 schválení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<sst xmlns="http://schemas.openxmlformats.org/spreadsheetml/2006/main" count="423" uniqueCount="134">
  <si>
    <t>č.ř.</t>
  </si>
  <si>
    <t>A</t>
  </si>
  <si>
    <t>P1</t>
  </si>
  <si>
    <t>P2</t>
  </si>
  <si>
    <t>P3</t>
  </si>
  <si>
    <t>P4</t>
  </si>
  <si>
    <t>P5</t>
  </si>
  <si>
    <t>P6</t>
  </si>
  <si>
    <t>P8</t>
  </si>
  <si>
    <t>P9</t>
  </si>
  <si>
    <t>P10</t>
  </si>
  <si>
    <t>Pf</t>
  </si>
  <si>
    <t>P</t>
  </si>
  <si>
    <t>V1</t>
  </si>
  <si>
    <t>V2</t>
  </si>
  <si>
    <t>V4</t>
  </si>
  <si>
    <t>V5</t>
  </si>
  <si>
    <t>Vc</t>
  </si>
  <si>
    <t>V7</t>
  </si>
  <si>
    <t>V8</t>
  </si>
  <si>
    <t>Vf</t>
  </si>
  <si>
    <t>V</t>
  </si>
  <si>
    <t>D</t>
  </si>
  <si>
    <t>E</t>
  </si>
  <si>
    <t>Třída 1</t>
  </si>
  <si>
    <t>Třída 2</t>
  </si>
  <si>
    <t>Třída 3</t>
  </si>
  <si>
    <t>Třída 4</t>
  </si>
  <si>
    <t>P1+P2+P3+P4</t>
  </si>
  <si>
    <t>Pk+Pf</t>
  </si>
  <si>
    <t>Třída 5</t>
  </si>
  <si>
    <t>Třída 6</t>
  </si>
  <si>
    <t>V1+V2</t>
  </si>
  <si>
    <t>V4 až V9</t>
  </si>
  <si>
    <t>P-V</t>
  </si>
  <si>
    <t>A+D</t>
  </si>
  <si>
    <t>Počáteční stav peněžních prostředků k 1.1.</t>
  </si>
  <si>
    <t>Daňové příjmy - ř.4010</t>
  </si>
  <si>
    <t>Nedaňové příjmy - ř.4020</t>
  </si>
  <si>
    <t>Přijaté dotace - ř.4040</t>
  </si>
  <si>
    <t>Příjmy celkem (po konsolidaci)</t>
  </si>
  <si>
    <t>V 9</t>
  </si>
  <si>
    <t>úvěry krátkodobé do 1 roku ř.8113</t>
  </si>
  <si>
    <t>úvěry dlouhodobé ř.8123</t>
  </si>
  <si>
    <t>příjem z vydání krátkodobých dluhopisů ř.8111</t>
  </si>
  <si>
    <t>příjem z vydání dlouhodobých dluhopisů ř.8121</t>
  </si>
  <si>
    <t>Přijaté úvěry a komunální obligace,aktivní likvidita</t>
  </si>
  <si>
    <t>Běžné neinvestiční výdaje ř.4210</t>
  </si>
  <si>
    <t>Kapitálové investiční výdaje ř.4220</t>
  </si>
  <si>
    <t>Výdaje celkem po konsolidaci</t>
  </si>
  <si>
    <t>splátka jistiny krátkodobých úvěrů 8114</t>
  </si>
  <si>
    <t>splátka jistiny dlouhodobých úvěrů 8124</t>
  </si>
  <si>
    <t>splátka jistiny krátkodobého dluhopisu 8112</t>
  </si>
  <si>
    <t>splátka jistiny dlouhodobého dluhopisu 8122</t>
  </si>
  <si>
    <t>ostatní /aktivní likvidita/</t>
  </si>
  <si>
    <t>Splátky jistiny úvěrů, dluhopisů,likvidita</t>
  </si>
  <si>
    <t>KONSOLIDOVANÉ VÝDAJE CELKEM</t>
  </si>
  <si>
    <t>KONSOLIDOVANÉ PŘÍJMY CELKEM</t>
  </si>
  <si>
    <t>Vc+Vf</t>
  </si>
  <si>
    <t>Pk</t>
  </si>
  <si>
    <t>P5 až P10</t>
  </si>
  <si>
    <t>ROK 2018</t>
  </si>
  <si>
    <t>INV</t>
  </si>
  <si>
    <t>NIV</t>
  </si>
  <si>
    <t>odhad rozpočtových nákladů v tis.</t>
  </si>
  <si>
    <t>celkem</t>
  </si>
  <si>
    <t>Záměr</t>
  </si>
  <si>
    <t>Celkem</t>
  </si>
  <si>
    <t>vl.</t>
  </si>
  <si>
    <t>Dům čp.67 Lounky - vestavba do pokroví</t>
  </si>
  <si>
    <t>Dům čp.120 Chodouny - výměna oken a zateplení</t>
  </si>
  <si>
    <t>ZŠ a MŠ - reko vody a kanalizace v suterénu</t>
  </si>
  <si>
    <t>Lounky 164 Galerie vesnických tradic-IT technika,nábytek a upr.zahrady</t>
  </si>
  <si>
    <t>Bezbariérový chodník</t>
  </si>
  <si>
    <t>Konečný stav peněžních prostředků běžného roku</t>
  </si>
  <si>
    <t>Konečný stav peněžních prostředků na konci roku</t>
  </si>
  <si>
    <t>zdroj financování</t>
  </si>
  <si>
    <t>druh</t>
  </si>
  <si>
    <t>nákladů</t>
  </si>
  <si>
    <t>dot.</t>
  </si>
  <si>
    <t>ROK</t>
  </si>
  <si>
    <t>Příloha ke střednědobému výhledu rozpočtu</t>
  </si>
  <si>
    <t>úvěr</t>
  </si>
  <si>
    <t>výkon státní správy</t>
  </si>
  <si>
    <t>ROK 2019</t>
  </si>
  <si>
    <t>ROK 2020</t>
  </si>
  <si>
    <t>Datum sejmutí na internetových stránkách obce (do schválení nového střednědobého výhledu rozpočtu):</t>
  </si>
  <si>
    <t>Technika na údržbu zeleně (traktůrek)</t>
  </si>
  <si>
    <t>Vodovod, kanalizace, VO a MK v Chodounech (IS pro 5 parcel), úvěr na 10 let</t>
  </si>
  <si>
    <t>Ubytovací zařízení na p.č.158 (PD + rekonstrukce)</t>
  </si>
  <si>
    <t xml:space="preserve">Celkem </t>
  </si>
  <si>
    <t>Stání pro kontejnery na p.č.281/1 Chodouny</t>
  </si>
  <si>
    <r>
      <t xml:space="preserve">Kapitálové příjmy - ř.4030 </t>
    </r>
    <r>
      <rPr>
        <sz val="8"/>
        <rFont val="Arial"/>
        <family val="2"/>
      </rPr>
      <t>(prodej pozemků a stav.parcel)</t>
    </r>
  </si>
  <si>
    <t>mzdy VPP pro 2 zaměstnance/12měs.</t>
  </si>
  <si>
    <t>Multifunkční dům Chodouny čp.55 (za KD), úvěr na 4 roky</t>
  </si>
  <si>
    <t>Místní komunikace - rekonstrukce</t>
  </si>
  <si>
    <t>Kulturní dům Chodouny</t>
  </si>
  <si>
    <t>ZŠ a MŠ - doplnění dětského hřiště</t>
  </si>
  <si>
    <t xml:space="preserve">ZŠ a MŠ - zahradní domek u školy - výměna střechy </t>
  </si>
  <si>
    <t>Obecní úřad - rekonstrukce podlah, stropu, zateplení budovy</t>
  </si>
  <si>
    <t>Sběrný dvůr, třídění odpadů, předcházení odpadům</t>
  </si>
  <si>
    <t>Podpora domácího kompostování (OPŽP)</t>
  </si>
  <si>
    <t>v plánu na r.2017-2021</t>
  </si>
  <si>
    <t>Multifunkční hřiště</t>
  </si>
  <si>
    <t>Místní komunikace Chodouny a Lounky - rekonstrukce</t>
  </si>
  <si>
    <t>Autobusová zastávka Lounky</t>
  </si>
  <si>
    <t>ROK 2021</t>
  </si>
  <si>
    <t>Dům čp.67 Lounky - vestavba do podkroví</t>
  </si>
  <si>
    <t>OZNÁMENÍ O ZVEŘEJNĚNÍ NÁVRHU STŘEDNĚDOBÉHO VÝHLEDU ROZPOČTU NA ROKY 2018-2021</t>
  </si>
  <si>
    <t>dle vyhlašovaných dotací a dostatku finančních prostředků obce</t>
  </si>
  <si>
    <t>Povodňové domky čp.155-161 (7RD) - zateplení budov a výměna střech</t>
  </si>
  <si>
    <t>Místní komunikace - nová</t>
  </si>
  <si>
    <t>Místní komunikace - opravy</t>
  </si>
  <si>
    <t>Protipožární nádrž Lounky - rekonstrukce (park nebo nádrž)</t>
  </si>
  <si>
    <t>Místní komunikace Chodouny a Lounky - projektová dokumentace</t>
  </si>
  <si>
    <t>Dětská hřiště - nové prvky</t>
  </si>
  <si>
    <t>Knihovna</t>
  </si>
  <si>
    <t>Les</t>
  </si>
  <si>
    <t>Větrolamy - dosadba a údržba</t>
  </si>
  <si>
    <t>Rekonstrukce VO+MR - část Chodouny (kabelové vedení)</t>
  </si>
  <si>
    <t>OZNÁMENÍ O ZVEŘEJNĚNÍ SCHVÁLENÉHO STŘEDNĚDOBÉHO VÝHLEDU ROZPOČTU NA ROKY 2018-2021</t>
  </si>
  <si>
    <t>Dům čp.120 Chodouny - oprava střechy a opravy</t>
  </si>
  <si>
    <t>IS pro 5 parcel</t>
  </si>
  <si>
    <t>Datum zveřejnění na internetových stránkách obce: 27.11.2017</t>
  </si>
  <si>
    <t>Datum zveřejnění na úřední desce obce: 27.11.2017</t>
  </si>
  <si>
    <t xml:space="preserve">Datum schválení střednědobého výhledu rozpočtu na veřejném zasedání zastupitelstva obce Chodouny: </t>
  </si>
  <si>
    <t xml:space="preserve">Číslo usnesení: </t>
  </si>
  <si>
    <t xml:space="preserve">Datum zveřejnění na internetových stránkách obce: </t>
  </si>
  <si>
    <t>Multifunkční dům Chodouny čp.55 (za KD), úvěr na 4 roky nebo dotace</t>
  </si>
  <si>
    <t>Datum sejmutí na internetových stránkách obce: 18.12.2017</t>
  </si>
  <si>
    <t>Datum sejmutí na úřední desce obce: 18.12.2017</t>
  </si>
  <si>
    <t>Datum schválení střednědobého výhledu rozpočtu na veřejném zasedání zastupitelstva obce Chodouny: 18.12.2017</t>
  </si>
  <si>
    <t>Číslo usnesení: 372/28/2017</t>
  </si>
  <si>
    <t>Výhled zveřejněn na internetových stránkách obce- úřední deska od 8.1.2018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</si>
</sst>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Arial"/>
      <family val="0"/>
    </font>
    <font>
      <sz val="12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46" applyFont="1">
      <alignment/>
      <protection/>
    </xf>
    <xf numFmtId="0" fontId="8" fillId="0" borderId="0" xfId="46" applyFont="1" applyBorder="1">
      <alignment/>
      <protection/>
    </xf>
    <xf numFmtId="0" fontId="9" fillId="0" borderId="0" xfId="46" applyFont="1" applyBorder="1">
      <alignment/>
      <protection/>
    </xf>
    <xf numFmtId="0" fontId="5" fillId="0" borderId="0" xfId="46" applyFont="1" applyBorder="1">
      <alignment/>
      <protection/>
    </xf>
    <xf numFmtId="0" fontId="8" fillId="0" borderId="0" xfId="46" applyFont="1" applyFill="1" applyBorder="1">
      <alignment/>
      <protection/>
    </xf>
    <xf numFmtId="0" fontId="1" fillId="0" borderId="11" xfId="0" applyFont="1" applyBorder="1" applyAlignment="1">
      <alignment/>
    </xf>
    <xf numFmtId="0" fontId="1" fillId="4" borderId="12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3" fillId="4" borderId="12" xfId="0" applyFont="1" applyFill="1" applyBorder="1" applyAlignment="1">
      <alignment horizontal="right"/>
    </xf>
    <xf numFmtId="0" fontId="3" fillId="4" borderId="12" xfId="0" applyFont="1" applyFill="1" applyBorder="1" applyAlignment="1">
      <alignment/>
    </xf>
    <xf numFmtId="3" fontId="0" fillId="4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3" fillId="6" borderId="12" xfId="0" applyFont="1" applyFill="1" applyBorder="1" applyAlignment="1" quotePrefix="1">
      <alignment horizontal="left"/>
    </xf>
    <xf numFmtId="0" fontId="4" fillId="6" borderId="12" xfId="0" applyFont="1" applyFill="1" applyBorder="1" applyAlignment="1">
      <alignment/>
    </xf>
    <xf numFmtId="0" fontId="0" fillId="6" borderId="12" xfId="0" applyFont="1" applyFill="1" applyBorder="1" applyAlignment="1">
      <alignment/>
    </xf>
    <xf numFmtId="3" fontId="0" fillId="6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3" fillId="6" borderId="12" xfId="0" applyFont="1" applyFill="1" applyBorder="1" applyAlignment="1">
      <alignment/>
    </xf>
    <xf numFmtId="0" fontId="4" fillId="6" borderId="12" xfId="0" applyFont="1" applyFill="1" applyBorder="1" applyAlignment="1" quotePrefix="1">
      <alignment horizontal="left"/>
    </xf>
    <xf numFmtId="0" fontId="3" fillId="8" borderId="12" xfId="0" applyFont="1" applyFill="1" applyBorder="1" applyAlignment="1">
      <alignment/>
    </xf>
    <xf numFmtId="3" fontId="3" fillId="8" borderId="12" xfId="0" applyNumberFormat="1" applyFont="1" applyFill="1" applyBorder="1" applyAlignment="1">
      <alignment horizontal="right"/>
    </xf>
    <xf numFmtId="0" fontId="3" fillId="5" borderId="12" xfId="0" applyFont="1" applyFill="1" applyBorder="1" applyAlignment="1">
      <alignment/>
    </xf>
    <xf numFmtId="0" fontId="4" fillId="5" borderId="12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3" fontId="0" fillId="5" borderId="12" xfId="0" applyNumberFormat="1" applyFont="1" applyFill="1" applyBorder="1" applyAlignment="1">
      <alignment horizontal="right"/>
    </xf>
    <xf numFmtId="3" fontId="3" fillId="5" borderId="12" xfId="0" applyNumberFormat="1" applyFont="1" applyFill="1" applyBorder="1" applyAlignment="1">
      <alignment horizontal="right"/>
    </xf>
    <xf numFmtId="0" fontId="3" fillId="10" borderId="12" xfId="0" applyFont="1" applyFill="1" applyBorder="1" applyAlignment="1">
      <alignment/>
    </xf>
    <xf numFmtId="0" fontId="0" fillId="10" borderId="12" xfId="0" applyFont="1" applyFill="1" applyBorder="1" applyAlignment="1">
      <alignment/>
    </xf>
    <xf numFmtId="3" fontId="0" fillId="10" borderId="12" xfId="0" applyNumberFormat="1" applyFont="1" applyFill="1" applyBorder="1" applyAlignment="1">
      <alignment horizontal="right"/>
    </xf>
    <xf numFmtId="0" fontId="0" fillId="6" borderId="13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14" xfId="0" applyFont="1" applyFill="1" applyBorder="1" applyAlignment="1">
      <alignment/>
    </xf>
    <xf numFmtId="0" fontId="3" fillId="6" borderId="13" xfId="0" applyFont="1" applyFill="1" applyBorder="1" applyAlignment="1">
      <alignment/>
    </xf>
    <xf numFmtId="0" fontId="5" fillId="6" borderId="15" xfId="0" applyFont="1" applyFill="1" applyBorder="1" applyAlignment="1">
      <alignment horizontal="center"/>
    </xf>
    <xf numFmtId="0" fontId="0" fillId="6" borderId="16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0" fontId="0" fillId="6" borderId="18" xfId="0" applyFont="1" applyFill="1" applyBorder="1" applyAlignment="1">
      <alignment/>
    </xf>
    <xf numFmtId="0" fontId="5" fillId="6" borderId="19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0" fontId="27" fillId="0" borderId="21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3" fontId="0" fillId="6" borderId="20" xfId="0" applyNumberFormat="1" applyFont="1" applyFill="1" applyBorder="1" applyAlignment="1">
      <alignment/>
    </xf>
    <xf numFmtId="0" fontId="3" fillId="6" borderId="20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0" fillId="6" borderId="22" xfId="0" applyFont="1" applyFill="1" applyBorder="1" applyAlignment="1">
      <alignment/>
    </xf>
    <xf numFmtId="3" fontId="3" fillId="6" borderId="20" xfId="0" applyNumberFormat="1" applyFont="1" applyFill="1" applyBorder="1" applyAlignment="1">
      <alignment/>
    </xf>
    <xf numFmtId="3" fontId="3" fillId="6" borderId="12" xfId="0" applyNumberFormat="1" applyFont="1" applyFill="1" applyBorder="1" applyAlignment="1">
      <alignment/>
    </xf>
    <xf numFmtId="0" fontId="5" fillId="8" borderId="20" xfId="0" applyFont="1" applyFill="1" applyBorder="1" applyAlignment="1">
      <alignment/>
    </xf>
    <xf numFmtId="0" fontId="0" fillId="8" borderId="21" xfId="0" applyFont="1" applyFill="1" applyBorder="1" applyAlignment="1">
      <alignment/>
    </xf>
    <xf numFmtId="0" fontId="0" fillId="8" borderId="22" xfId="0" applyFont="1" applyFill="1" applyBorder="1" applyAlignment="1">
      <alignment/>
    </xf>
    <xf numFmtId="0" fontId="4" fillId="8" borderId="22" xfId="0" applyFont="1" applyFill="1" applyBorder="1" applyAlignment="1">
      <alignment horizontal="center"/>
    </xf>
    <xf numFmtId="3" fontId="0" fillId="8" borderId="20" xfId="0" applyNumberFormat="1" applyFont="1" applyFill="1" applyBorder="1" applyAlignment="1">
      <alignment/>
    </xf>
    <xf numFmtId="3" fontId="0" fillId="8" borderId="12" xfId="0" applyNumberFormat="1" applyFont="1" applyFill="1" applyBorder="1" applyAlignment="1">
      <alignment/>
    </xf>
    <xf numFmtId="0" fontId="0" fillId="6" borderId="23" xfId="0" applyFont="1" applyFill="1" applyBorder="1" applyAlignment="1">
      <alignment/>
    </xf>
    <xf numFmtId="0" fontId="0" fillId="6" borderId="11" xfId="0" applyFont="1" applyFill="1" applyBorder="1" applyAlignment="1">
      <alignment/>
    </xf>
    <xf numFmtId="0" fontId="0" fillId="6" borderId="24" xfId="0" applyFont="1" applyFill="1" applyBorder="1" applyAlignment="1">
      <alignment/>
    </xf>
    <xf numFmtId="0" fontId="5" fillId="5" borderId="20" xfId="0" applyFont="1" applyFill="1" applyBorder="1" applyAlignment="1">
      <alignment/>
    </xf>
    <xf numFmtId="0" fontId="5" fillId="5" borderId="21" xfId="0" applyFont="1" applyFill="1" applyBorder="1" applyAlignment="1">
      <alignment/>
    </xf>
    <xf numFmtId="0" fontId="5" fillId="5" borderId="22" xfId="0" applyFont="1" applyFill="1" applyBorder="1" applyAlignment="1">
      <alignment/>
    </xf>
    <xf numFmtId="0" fontId="4" fillId="5" borderId="22" xfId="0" applyFont="1" applyFill="1" applyBorder="1" applyAlignment="1">
      <alignment horizontal="center"/>
    </xf>
    <xf numFmtId="3" fontId="0" fillId="5" borderId="20" xfId="0" applyNumberFormat="1" applyFont="1" applyFill="1" applyBorder="1" applyAlignment="1">
      <alignment/>
    </xf>
    <xf numFmtId="3" fontId="0" fillId="5" borderId="12" xfId="0" applyNumberFormat="1" applyFont="1" applyFill="1" applyBorder="1" applyAlignment="1">
      <alignment/>
    </xf>
    <xf numFmtId="0" fontId="27" fillId="5" borderId="21" xfId="0" applyFont="1" applyFill="1" applyBorder="1" applyAlignment="1">
      <alignment/>
    </xf>
    <xf numFmtId="0" fontId="27" fillId="5" borderId="22" xfId="0" applyFont="1" applyFill="1" applyBorder="1" applyAlignment="1">
      <alignment/>
    </xf>
    <xf numFmtId="0" fontId="0" fillId="5" borderId="21" xfId="0" applyFont="1" applyFill="1" applyBorder="1" applyAlignment="1">
      <alignment/>
    </xf>
    <xf numFmtId="0" fontId="0" fillId="5" borderId="22" xfId="0" applyFont="1" applyFill="1" applyBorder="1" applyAlignment="1">
      <alignment/>
    </xf>
    <xf numFmtId="0" fontId="28" fillId="5" borderId="21" xfId="0" applyFont="1" applyFill="1" applyBorder="1" applyAlignment="1">
      <alignment/>
    </xf>
    <xf numFmtId="0" fontId="28" fillId="5" borderId="22" xfId="0" applyFont="1" applyFill="1" applyBorder="1" applyAlignment="1">
      <alignment/>
    </xf>
    <xf numFmtId="0" fontId="3" fillId="8" borderId="20" xfId="0" applyFont="1" applyFill="1" applyBorder="1" applyAlignment="1">
      <alignment/>
    </xf>
    <xf numFmtId="3" fontId="3" fillId="8" borderId="20" xfId="0" applyNumberFormat="1" applyFont="1" applyFill="1" applyBorder="1" applyAlignment="1">
      <alignment/>
    </xf>
    <xf numFmtId="0" fontId="4" fillId="5" borderId="20" xfId="0" applyFont="1" applyFill="1" applyBorder="1" applyAlignment="1">
      <alignment/>
    </xf>
    <xf numFmtId="0" fontId="0" fillId="0" borderId="11" xfId="0" applyFont="1" applyBorder="1" applyAlignment="1">
      <alignment/>
    </xf>
    <xf numFmtId="3" fontId="3" fillId="8" borderId="12" xfId="0" applyNumberFormat="1" applyFont="1" applyFill="1" applyBorder="1" applyAlignment="1">
      <alignment/>
    </xf>
    <xf numFmtId="0" fontId="0" fillId="6" borderId="23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3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7109375" style="2" customWidth="1"/>
    <col min="2" max="2" width="10.57421875" style="3" customWidth="1"/>
    <col min="3" max="3" width="39.7109375" style="3" customWidth="1"/>
    <col min="4" max="4" width="5.8515625" style="3" customWidth="1"/>
    <col min="5" max="5" width="7.28125" style="3" customWidth="1"/>
    <col min="6" max="6" width="7.57421875" style="3" customWidth="1"/>
    <col min="7" max="7" width="7.28125" style="1" customWidth="1"/>
    <col min="8" max="8" width="6.7109375" style="1" customWidth="1"/>
    <col min="9" max="16384" width="9.140625" style="1" customWidth="1"/>
  </cols>
  <sheetData>
    <row r="1" spans="1:6" s="9" customFormat="1" ht="12.75">
      <c r="A1" s="7"/>
      <c r="B1" s="7"/>
      <c r="C1" s="7"/>
      <c r="D1" s="7"/>
      <c r="E1" s="7"/>
      <c r="F1" s="7"/>
    </row>
    <row r="2" spans="1:8" s="9" customFormat="1" ht="12.75">
      <c r="A2" s="76" t="s">
        <v>66</v>
      </c>
      <c r="B2" s="77"/>
      <c r="C2" s="78"/>
      <c r="D2" s="96" t="s">
        <v>64</v>
      </c>
      <c r="E2" s="97"/>
      <c r="F2" s="97"/>
      <c r="G2" s="97"/>
      <c r="H2" s="98"/>
    </row>
    <row r="3" spans="1:8" s="9" customFormat="1" ht="12.75">
      <c r="A3" s="50"/>
      <c r="B3" s="48"/>
      <c r="C3" s="49"/>
      <c r="D3" s="51" t="s">
        <v>77</v>
      </c>
      <c r="E3" s="99" t="s">
        <v>65</v>
      </c>
      <c r="F3" s="101" t="s">
        <v>76</v>
      </c>
      <c r="G3" s="102"/>
      <c r="H3" s="103"/>
    </row>
    <row r="4" spans="1:8" s="9" customFormat="1" ht="12.75">
      <c r="A4" s="52" t="s">
        <v>109</v>
      </c>
      <c r="B4" s="53"/>
      <c r="C4" s="54"/>
      <c r="D4" s="55" t="s">
        <v>78</v>
      </c>
      <c r="E4" s="100"/>
      <c r="F4" s="56" t="s">
        <v>79</v>
      </c>
      <c r="G4" s="56" t="s">
        <v>82</v>
      </c>
      <c r="H4" s="56" t="s">
        <v>68</v>
      </c>
    </row>
    <row r="5" spans="1:8" s="9" customFormat="1" ht="12.75">
      <c r="A5" s="57" t="s">
        <v>96</v>
      </c>
      <c r="B5" s="58"/>
      <c r="C5" s="59"/>
      <c r="D5" s="60" t="s">
        <v>62</v>
      </c>
      <c r="E5" s="64">
        <v>2000</v>
      </c>
      <c r="F5" s="29">
        <f>E5*70%</f>
        <v>1400</v>
      </c>
      <c r="G5" s="61"/>
      <c r="H5" s="29">
        <f>E5-F5-G5</f>
        <v>600</v>
      </c>
    </row>
    <row r="6" spans="1:8" s="9" customFormat="1" ht="12.75">
      <c r="A6" s="57" t="s">
        <v>71</v>
      </c>
      <c r="B6" s="58"/>
      <c r="C6" s="59"/>
      <c r="D6" s="60" t="s">
        <v>62</v>
      </c>
      <c r="E6" s="64">
        <v>2000</v>
      </c>
      <c r="F6" s="29">
        <f>E6*70%</f>
        <v>1400</v>
      </c>
      <c r="G6" s="61"/>
      <c r="H6" s="29">
        <f aca="true" t="shared" si="0" ref="H6:H34">E6-F6-G6</f>
        <v>600</v>
      </c>
    </row>
    <row r="7" spans="1:8" s="9" customFormat="1" ht="12.75">
      <c r="A7" s="79" t="s">
        <v>97</v>
      </c>
      <c r="B7" s="80"/>
      <c r="C7" s="81"/>
      <c r="D7" s="82" t="s">
        <v>62</v>
      </c>
      <c r="E7" s="64">
        <v>400</v>
      </c>
      <c r="F7" s="84">
        <f>E7*70%</f>
        <v>280</v>
      </c>
      <c r="G7" s="83"/>
      <c r="H7" s="84">
        <f>E7-F7-G7</f>
        <v>120</v>
      </c>
    </row>
    <row r="8" spans="1:8" s="9" customFormat="1" ht="12.75">
      <c r="A8" s="57" t="s">
        <v>98</v>
      </c>
      <c r="B8" s="58"/>
      <c r="C8" s="59"/>
      <c r="D8" s="60" t="s">
        <v>63</v>
      </c>
      <c r="E8" s="64">
        <v>100</v>
      </c>
      <c r="F8" s="29"/>
      <c r="G8" s="61"/>
      <c r="H8" s="29">
        <f t="shared" si="0"/>
        <v>100</v>
      </c>
    </row>
    <row r="9" spans="1:8" s="9" customFormat="1" ht="12.75">
      <c r="A9" s="79" t="s">
        <v>110</v>
      </c>
      <c r="B9" s="80"/>
      <c r="C9" s="81"/>
      <c r="D9" s="82" t="s">
        <v>62</v>
      </c>
      <c r="E9" s="64">
        <v>2500</v>
      </c>
      <c r="F9" s="84">
        <f>E9*70%</f>
        <v>1750</v>
      </c>
      <c r="G9" s="83"/>
      <c r="H9" s="84">
        <f t="shared" si="0"/>
        <v>750</v>
      </c>
    </row>
    <row r="10" spans="1:8" s="9" customFormat="1" ht="12.75">
      <c r="A10" s="79" t="s">
        <v>88</v>
      </c>
      <c r="B10" s="80"/>
      <c r="C10" s="81"/>
      <c r="D10" s="82" t="s">
        <v>62</v>
      </c>
      <c r="E10" s="64">
        <v>4000</v>
      </c>
      <c r="F10" s="84"/>
      <c r="G10" s="83">
        <v>4000</v>
      </c>
      <c r="H10" s="84">
        <f t="shared" si="0"/>
        <v>0</v>
      </c>
    </row>
    <row r="11" spans="1:8" s="9" customFormat="1" ht="12.75">
      <c r="A11" s="79" t="s">
        <v>103</v>
      </c>
      <c r="B11" s="85"/>
      <c r="C11" s="86"/>
      <c r="D11" s="82" t="s">
        <v>62</v>
      </c>
      <c r="E11" s="64">
        <v>3300</v>
      </c>
      <c r="F11" s="84">
        <f>E11*80%</f>
        <v>2640</v>
      </c>
      <c r="G11" s="84"/>
      <c r="H11" s="84">
        <f t="shared" si="0"/>
        <v>660</v>
      </c>
    </row>
    <row r="12" spans="1:8" s="9" customFormat="1" ht="12.75">
      <c r="A12" s="57" t="s">
        <v>99</v>
      </c>
      <c r="B12" s="58"/>
      <c r="C12" s="59"/>
      <c r="D12" s="60" t="s">
        <v>62</v>
      </c>
      <c r="E12" s="64">
        <v>2000</v>
      </c>
      <c r="F12" s="29">
        <f>E12*80%</f>
        <v>1600</v>
      </c>
      <c r="G12" s="61"/>
      <c r="H12" s="29">
        <f t="shared" si="0"/>
        <v>400</v>
      </c>
    </row>
    <row r="13" spans="1:8" s="9" customFormat="1" ht="12.75">
      <c r="A13" s="79" t="s">
        <v>69</v>
      </c>
      <c r="B13" s="80"/>
      <c r="C13" s="81"/>
      <c r="D13" s="82" t="s">
        <v>62</v>
      </c>
      <c r="E13" s="64">
        <v>2000</v>
      </c>
      <c r="F13" s="84"/>
      <c r="G13" s="83"/>
      <c r="H13" s="84">
        <f t="shared" si="0"/>
        <v>2000</v>
      </c>
    </row>
    <row r="14" spans="1:8" s="9" customFormat="1" ht="12.75">
      <c r="A14" s="79" t="s">
        <v>70</v>
      </c>
      <c r="B14" s="80"/>
      <c r="C14" s="81"/>
      <c r="D14" s="82" t="s">
        <v>62</v>
      </c>
      <c r="E14" s="64">
        <v>1000</v>
      </c>
      <c r="F14" s="84"/>
      <c r="G14" s="83"/>
      <c r="H14" s="84">
        <f t="shared" si="0"/>
        <v>1000</v>
      </c>
    </row>
    <row r="15" spans="1:8" s="9" customFormat="1" ht="12.75">
      <c r="A15" s="79" t="s">
        <v>94</v>
      </c>
      <c r="B15" s="85"/>
      <c r="C15" s="86"/>
      <c r="D15" s="82" t="s">
        <v>62</v>
      </c>
      <c r="E15" s="64">
        <v>6800</v>
      </c>
      <c r="F15" s="84">
        <f>E15*80%</f>
        <v>5440</v>
      </c>
      <c r="G15" s="84">
        <v>1000</v>
      </c>
      <c r="H15" s="84">
        <f t="shared" si="0"/>
        <v>360</v>
      </c>
    </row>
    <row r="16" spans="1:8" s="9" customFormat="1" ht="12.75">
      <c r="A16" s="79" t="s">
        <v>114</v>
      </c>
      <c r="B16" s="87"/>
      <c r="C16" s="88"/>
      <c r="D16" s="82" t="s">
        <v>62</v>
      </c>
      <c r="E16" s="64">
        <v>108</v>
      </c>
      <c r="F16" s="84"/>
      <c r="G16" s="84"/>
      <c r="H16" s="84">
        <f>E16-F16-G16</f>
        <v>108</v>
      </c>
    </row>
    <row r="17" spans="1:8" s="9" customFormat="1" ht="12.75">
      <c r="A17" s="79" t="s">
        <v>104</v>
      </c>
      <c r="B17" s="80"/>
      <c r="C17" s="81"/>
      <c r="D17" s="82" t="s">
        <v>62</v>
      </c>
      <c r="E17" s="64">
        <v>1000</v>
      </c>
      <c r="F17" s="84">
        <f>E17*80%</f>
        <v>800</v>
      </c>
      <c r="G17" s="83"/>
      <c r="H17" s="84">
        <f t="shared" si="0"/>
        <v>200</v>
      </c>
    </row>
    <row r="18" spans="1:8" s="9" customFormat="1" ht="12.75">
      <c r="A18" s="79" t="s">
        <v>111</v>
      </c>
      <c r="B18" s="80"/>
      <c r="C18" s="81"/>
      <c r="D18" s="82" t="s">
        <v>62</v>
      </c>
      <c r="E18" s="64">
        <v>2000</v>
      </c>
      <c r="F18" s="84">
        <f>E18*80%</f>
        <v>1600</v>
      </c>
      <c r="G18" s="83"/>
      <c r="H18" s="84">
        <f>E18-F18-G18</f>
        <v>400</v>
      </c>
    </row>
    <row r="19" spans="1:8" s="9" customFormat="1" ht="12.75">
      <c r="A19" s="79" t="s">
        <v>112</v>
      </c>
      <c r="B19" s="80"/>
      <c r="C19" s="81"/>
      <c r="D19" s="82" t="s">
        <v>63</v>
      </c>
      <c r="E19" s="64">
        <v>1000</v>
      </c>
      <c r="F19" s="84">
        <f>E19*80%</f>
        <v>800</v>
      </c>
      <c r="G19" s="83"/>
      <c r="H19" s="84">
        <f>E19-F19-G19</f>
        <v>200</v>
      </c>
    </row>
    <row r="20" spans="1:8" s="9" customFormat="1" ht="12.75">
      <c r="A20" s="57" t="s">
        <v>113</v>
      </c>
      <c r="B20" s="58"/>
      <c r="C20" s="59"/>
      <c r="D20" s="60" t="s">
        <v>62</v>
      </c>
      <c r="E20" s="64">
        <v>2500</v>
      </c>
      <c r="F20" s="29">
        <f>E20*80%</f>
        <v>2000</v>
      </c>
      <c r="G20" s="61"/>
      <c r="H20" s="29">
        <f t="shared" si="0"/>
        <v>500</v>
      </c>
    </row>
    <row r="21" spans="1:8" s="9" customFormat="1" ht="12.75">
      <c r="A21" s="57" t="s">
        <v>72</v>
      </c>
      <c r="B21" s="58"/>
      <c r="C21" s="59"/>
      <c r="D21" s="60" t="s">
        <v>63</v>
      </c>
      <c r="E21" s="64">
        <v>100</v>
      </c>
      <c r="F21" s="29"/>
      <c r="G21" s="61"/>
      <c r="H21" s="29">
        <f>E21-F21-G21</f>
        <v>100</v>
      </c>
    </row>
    <row r="22" spans="1:8" s="9" customFormat="1" ht="12.75">
      <c r="A22" s="79" t="s">
        <v>73</v>
      </c>
      <c r="B22" s="80"/>
      <c r="C22" s="81"/>
      <c r="D22" s="82" t="s">
        <v>62</v>
      </c>
      <c r="E22" s="64">
        <v>3000</v>
      </c>
      <c r="F22" s="84">
        <f>E22*80%</f>
        <v>2400</v>
      </c>
      <c r="G22" s="83"/>
      <c r="H22" s="84">
        <f t="shared" si="0"/>
        <v>600</v>
      </c>
    </row>
    <row r="23" spans="1:8" s="9" customFormat="1" ht="12.75">
      <c r="A23" s="57" t="s">
        <v>100</v>
      </c>
      <c r="B23" s="58"/>
      <c r="C23" s="59"/>
      <c r="D23" s="60" t="s">
        <v>62</v>
      </c>
      <c r="E23" s="64">
        <v>4000</v>
      </c>
      <c r="F23" s="29">
        <f>E23*80%</f>
        <v>3200</v>
      </c>
      <c r="G23" s="61"/>
      <c r="H23" s="29">
        <f t="shared" si="0"/>
        <v>800</v>
      </c>
    </row>
    <row r="24" spans="1:8" s="9" customFormat="1" ht="12.75">
      <c r="A24" s="79" t="s">
        <v>101</v>
      </c>
      <c r="B24" s="80"/>
      <c r="C24" s="81"/>
      <c r="D24" s="82" t="s">
        <v>62</v>
      </c>
      <c r="E24" s="64">
        <v>339</v>
      </c>
      <c r="F24" s="84">
        <f>E24*85%-0.15</f>
        <v>288</v>
      </c>
      <c r="G24" s="83"/>
      <c r="H24" s="84">
        <f t="shared" si="0"/>
        <v>51</v>
      </c>
    </row>
    <row r="25" spans="1:8" s="9" customFormat="1" ht="12.75">
      <c r="A25" s="79" t="s">
        <v>101</v>
      </c>
      <c r="B25" s="80"/>
      <c r="C25" s="81"/>
      <c r="D25" s="82" t="s">
        <v>63</v>
      </c>
      <c r="E25" s="64">
        <v>657</v>
      </c>
      <c r="F25" s="84">
        <f>E25*85%-0.45</f>
        <v>557.9999999999999</v>
      </c>
      <c r="G25" s="83"/>
      <c r="H25" s="84">
        <f t="shared" si="0"/>
        <v>99.00000000000011</v>
      </c>
    </row>
    <row r="26" spans="1:8" s="9" customFormat="1" ht="12.75">
      <c r="A26" s="79" t="s">
        <v>119</v>
      </c>
      <c r="B26" s="87"/>
      <c r="C26" s="88"/>
      <c r="D26" s="82" t="s">
        <v>62</v>
      </c>
      <c r="E26" s="64">
        <v>931</v>
      </c>
      <c r="F26" s="84">
        <v>259</v>
      </c>
      <c r="G26" s="84"/>
      <c r="H26" s="84">
        <f t="shared" si="0"/>
        <v>672</v>
      </c>
    </row>
    <row r="27" spans="1:8" s="9" customFormat="1" ht="12.75">
      <c r="A27" s="79" t="s">
        <v>87</v>
      </c>
      <c r="B27" s="89"/>
      <c r="C27" s="90"/>
      <c r="D27" s="82" t="s">
        <v>62</v>
      </c>
      <c r="E27" s="64">
        <v>205</v>
      </c>
      <c r="F27" s="84">
        <v>50</v>
      </c>
      <c r="G27" s="84"/>
      <c r="H27" s="84">
        <f t="shared" si="0"/>
        <v>155</v>
      </c>
    </row>
    <row r="28" spans="1:8" s="9" customFormat="1" ht="12.75">
      <c r="A28" s="79" t="s">
        <v>91</v>
      </c>
      <c r="B28" s="87"/>
      <c r="C28" s="88"/>
      <c r="D28" s="82" t="s">
        <v>62</v>
      </c>
      <c r="E28" s="64">
        <v>35</v>
      </c>
      <c r="F28" s="84"/>
      <c r="G28" s="84"/>
      <c r="H28" s="84">
        <f t="shared" si="0"/>
        <v>35</v>
      </c>
    </row>
    <row r="29" spans="1:8" s="9" customFormat="1" ht="12.75">
      <c r="A29" s="79" t="s">
        <v>89</v>
      </c>
      <c r="B29" s="87"/>
      <c r="C29" s="88"/>
      <c r="D29" s="82" t="s">
        <v>62</v>
      </c>
      <c r="E29" s="64">
        <v>611</v>
      </c>
      <c r="F29" s="84"/>
      <c r="G29" s="84"/>
      <c r="H29" s="84">
        <f t="shared" si="0"/>
        <v>611</v>
      </c>
    </row>
    <row r="30" spans="1:8" s="9" customFormat="1" ht="12.75" customHeight="1">
      <c r="A30" s="79" t="s">
        <v>105</v>
      </c>
      <c r="B30" s="87"/>
      <c r="C30" s="88"/>
      <c r="D30" s="82" t="s">
        <v>62</v>
      </c>
      <c r="E30" s="64">
        <v>200</v>
      </c>
      <c r="F30" s="84"/>
      <c r="G30" s="84"/>
      <c r="H30" s="84">
        <f t="shared" si="0"/>
        <v>200</v>
      </c>
    </row>
    <row r="31" spans="1:8" s="9" customFormat="1" ht="12.75">
      <c r="A31" s="57" t="s">
        <v>117</v>
      </c>
      <c r="B31" s="58"/>
      <c r="C31" s="59"/>
      <c r="D31" s="60" t="s">
        <v>63</v>
      </c>
      <c r="E31" s="64">
        <v>30</v>
      </c>
      <c r="F31" s="29">
        <f>E31*70%</f>
        <v>21</v>
      </c>
      <c r="G31" s="61"/>
      <c r="H31" s="29">
        <f t="shared" si="0"/>
        <v>9</v>
      </c>
    </row>
    <row r="32" spans="1:8" s="9" customFormat="1" ht="12.75">
      <c r="A32" s="57" t="s">
        <v>118</v>
      </c>
      <c r="B32" s="58"/>
      <c r="C32" s="59"/>
      <c r="D32" s="60" t="s">
        <v>63</v>
      </c>
      <c r="E32" s="64">
        <v>50</v>
      </c>
      <c r="F32" s="29"/>
      <c r="G32" s="61"/>
      <c r="H32" s="29">
        <f t="shared" si="0"/>
        <v>50</v>
      </c>
    </row>
    <row r="33" spans="1:8" s="9" customFormat="1" ht="12.75">
      <c r="A33" s="57" t="s">
        <v>115</v>
      </c>
      <c r="B33" s="58"/>
      <c r="C33" s="59"/>
      <c r="D33" s="60" t="s">
        <v>62</v>
      </c>
      <c r="E33" s="64">
        <v>500</v>
      </c>
      <c r="F33" s="29">
        <f>E33*70%</f>
        <v>350</v>
      </c>
      <c r="G33" s="61"/>
      <c r="H33" s="29">
        <f t="shared" si="0"/>
        <v>150</v>
      </c>
    </row>
    <row r="34" spans="1:8" s="9" customFormat="1" ht="12.75">
      <c r="A34" s="57" t="s">
        <v>116</v>
      </c>
      <c r="B34" s="58"/>
      <c r="C34" s="59"/>
      <c r="D34" s="60" t="s">
        <v>62</v>
      </c>
      <c r="E34" s="64">
        <v>30</v>
      </c>
      <c r="F34" s="29">
        <f>E34*70%</f>
        <v>21</v>
      </c>
      <c r="G34" s="61"/>
      <c r="H34" s="29">
        <f t="shared" si="0"/>
        <v>9</v>
      </c>
    </row>
    <row r="35" spans="1:8" s="9" customFormat="1" ht="12.75">
      <c r="A35" s="91" t="s">
        <v>67</v>
      </c>
      <c r="B35" s="71"/>
      <c r="C35" s="71"/>
      <c r="D35" s="72"/>
      <c r="E35" s="92">
        <f>SUM(E5:E34)</f>
        <v>43396</v>
      </c>
      <c r="F35" s="92">
        <f>SUM(F5:F34)</f>
        <v>26857</v>
      </c>
      <c r="G35" s="92">
        <f>SUM(G5:G34)</f>
        <v>5000</v>
      </c>
      <c r="H35" s="95">
        <f>SUM(H5:H34)</f>
        <v>11539</v>
      </c>
    </row>
    <row r="36" s="7" customFormat="1" ht="12.75"/>
    <row r="37" spans="1:2" s="7" customFormat="1" ht="12.75" customHeight="1">
      <c r="A37" s="93" t="s">
        <v>102</v>
      </c>
      <c r="B37" s="88"/>
    </row>
    <row r="38" s="7" customFormat="1" ht="12.75" customHeight="1">
      <c r="A38" s="94"/>
    </row>
    <row r="39" s="7" customFormat="1" ht="12.75" customHeight="1"/>
    <row r="40" s="7" customFormat="1" ht="12.75" customHeight="1"/>
    <row r="41" s="3" customFormat="1" ht="12.75" customHeight="1"/>
    <row r="42" s="7" customFormat="1" ht="12.75" customHeight="1"/>
    <row r="43" s="7" customFormat="1" ht="12.75" customHeight="1"/>
    <row r="44" s="7" customFormat="1" ht="12.75" customHeight="1"/>
    <row r="45" s="3" customFormat="1" ht="12.75" customHeight="1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  <row r="546" s="3" customFormat="1" ht="15"/>
    <row r="547" s="3" customFormat="1" ht="15"/>
    <row r="548" s="3" customFormat="1" ht="15"/>
    <row r="549" s="3" customFormat="1" ht="15"/>
    <row r="550" s="3" customFormat="1" ht="15"/>
    <row r="551" s="3" customFormat="1" ht="15"/>
    <row r="552" s="3" customFormat="1" ht="15"/>
    <row r="553" s="3" customFormat="1" ht="15"/>
    <row r="554" s="3" customFormat="1" ht="15"/>
    <row r="555" s="3" customFormat="1" ht="15"/>
    <row r="556" s="3" customFormat="1" ht="15"/>
    <row r="557" s="3" customFormat="1" ht="15"/>
    <row r="558" s="3" customFormat="1" ht="15"/>
    <row r="559" s="3" customFormat="1" ht="15"/>
    <row r="560" s="3" customFormat="1" ht="15"/>
    <row r="561" s="3" customFormat="1" ht="15"/>
    <row r="562" s="3" customFormat="1" ht="15"/>
    <row r="563" s="3" customFormat="1" ht="15"/>
    <row r="564" s="3" customFormat="1" ht="15"/>
    <row r="565" s="3" customFormat="1" ht="15"/>
    <row r="566" s="3" customFormat="1" ht="15"/>
    <row r="567" s="3" customFormat="1" ht="15"/>
    <row r="568" s="3" customFormat="1" ht="15"/>
    <row r="569" s="3" customFormat="1" ht="15"/>
    <row r="570" s="3" customFormat="1" ht="15"/>
    <row r="571" s="3" customFormat="1" ht="15"/>
    <row r="572" s="3" customFormat="1" ht="15"/>
    <row r="573" s="3" customFormat="1" ht="15"/>
    <row r="574" s="3" customFormat="1" ht="15"/>
    <row r="575" s="3" customFormat="1" ht="15"/>
    <row r="576" s="3" customFormat="1" ht="15"/>
    <row r="577" s="3" customFormat="1" ht="15"/>
    <row r="578" s="3" customFormat="1" ht="15"/>
    <row r="579" s="3" customFormat="1" ht="15"/>
    <row r="580" s="3" customFormat="1" ht="15"/>
    <row r="581" s="3" customFormat="1" ht="15"/>
    <row r="582" s="3" customFormat="1" ht="15"/>
    <row r="583" s="3" customFormat="1" ht="15"/>
    <row r="584" s="3" customFormat="1" ht="15"/>
    <row r="585" s="3" customFormat="1" ht="15"/>
    <row r="586" s="3" customFormat="1" ht="15"/>
    <row r="587" s="3" customFormat="1" ht="15"/>
    <row r="588" s="3" customFormat="1" ht="15"/>
    <row r="589" s="3" customFormat="1" ht="15"/>
    <row r="590" s="3" customFormat="1" ht="15"/>
    <row r="591" s="3" customFormat="1" ht="15"/>
    <row r="592" s="3" customFormat="1" ht="15"/>
    <row r="593" s="3" customFormat="1" ht="15"/>
    <row r="594" s="3" customFormat="1" ht="15"/>
    <row r="595" s="3" customFormat="1" ht="15"/>
    <row r="596" s="3" customFormat="1" ht="15"/>
    <row r="597" s="3" customFormat="1" ht="15"/>
    <row r="598" s="3" customFormat="1" ht="15"/>
    <row r="599" s="3" customFormat="1" ht="15"/>
    <row r="600" s="3" customFormat="1" ht="15"/>
    <row r="601" s="3" customFormat="1" ht="15"/>
    <row r="602" s="3" customFormat="1" ht="15"/>
    <row r="603" s="3" customFormat="1" ht="15"/>
    <row r="604" s="3" customFormat="1" ht="15"/>
    <row r="605" s="3" customFormat="1" ht="15"/>
    <row r="606" s="3" customFormat="1" ht="15"/>
    <row r="607" s="3" customFormat="1" ht="15"/>
    <row r="608" s="3" customFormat="1" ht="15"/>
    <row r="609" s="3" customFormat="1" ht="15"/>
    <row r="610" s="3" customFormat="1" ht="15"/>
    <row r="611" s="3" customFormat="1" ht="15"/>
    <row r="612" s="3" customFormat="1" ht="15"/>
    <row r="613" s="3" customFormat="1" ht="15"/>
    <row r="614" s="3" customFormat="1" ht="15"/>
    <row r="615" s="3" customFormat="1" ht="15"/>
    <row r="616" s="3" customFormat="1" ht="15"/>
    <row r="617" s="3" customFormat="1" ht="15"/>
    <row r="618" s="3" customFormat="1" ht="15"/>
    <row r="619" s="3" customFormat="1" ht="15"/>
    <row r="620" s="3" customFormat="1" ht="15"/>
    <row r="621" s="3" customFormat="1" ht="15"/>
    <row r="622" s="3" customFormat="1" ht="15"/>
    <row r="623" s="3" customFormat="1" ht="15"/>
    <row r="624" s="3" customFormat="1" ht="15"/>
    <row r="625" s="3" customFormat="1" ht="15"/>
    <row r="626" s="3" customFormat="1" ht="15"/>
    <row r="627" s="3" customFormat="1" ht="15"/>
    <row r="628" s="3" customFormat="1" ht="15"/>
    <row r="629" s="3" customFormat="1" ht="15"/>
    <row r="630" s="3" customFormat="1" ht="15"/>
    <row r="631" s="3" customFormat="1" ht="15"/>
    <row r="632" s="3" customFormat="1" ht="15"/>
    <row r="633" s="3" customFormat="1" ht="15"/>
    <row r="634" s="3" customFormat="1" ht="15"/>
    <row r="635" s="3" customFormat="1" ht="15"/>
    <row r="636" s="3" customFormat="1" ht="15"/>
    <row r="637" s="3" customFormat="1" ht="15"/>
    <row r="638" s="3" customFormat="1" ht="15"/>
    <row r="639" s="3" customFormat="1" ht="15"/>
    <row r="640" s="3" customFormat="1" ht="15"/>
    <row r="641" s="3" customFormat="1" ht="15"/>
    <row r="642" s="3" customFormat="1" ht="15"/>
    <row r="643" s="3" customFormat="1" ht="15"/>
    <row r="644" s="3" customFormat="1" ht="15"/>
    <row r="645" s="3" customFormat="1" ht="15"/>
    <row r="646" s="3" customFormat="1" ht="15"/>
    <row r="647" s="3" customFormat="1" ht="15"/>
    <row r="648" s="3" customFormat="1" ht="15"/>
    <row r="649" s="3" customFormat="1" ht="15"/>
    <row r="650" s="3" customFormat="1" ht="15"/>
    <row r="651" s="3" customFormat="1" ht="15"/>
    <row r="652" s="3" customFormat="1" ht="15"/>
    <row r="653" s="3" customFormat="1" ht="15"/>
    <row r="654" s="3" customFormat="1" ht="15"/>
    <row r="655" s="3" customFormat="1" ht="15"/>
    <row r="656" s="3" customFormat="1" ht="15"/>
    <row r="657" s="3" customFormat="1" ht="15"/>
    <row r="658" s="3" customFormat="1" ht="15"/>
    <row r="659" s="3" customFormat="1" ht="15"/>
    <row r="660" s="3" customFormat="1" ht="15"/>
    <row r="661" s="3" customFormat="1" ht="15"/>
    <row r="662" s="3" customFormat="1" ht="15"/>
    <row r="663" s="3" customFormat="1" ht="15"/>
    <row r="664" s="3" customFormat="1" ht="15"/>
    <row r="665" s="3" customFormat="1" ht="15"/>
    <row r="666" s="3" customFormat="1" ht="15"/>
    <row r="667" s="3" customFormat="1" ht="15"/>
    <row r="668" s="3" customFormat="1" ht="15"/>
    <row r="669" s="3" customFormat="1" ht="15"/>
    <row r="670" s="3" customFormat="1" ht="15"/>
    <row r="671" s="3" customFormat="1" ht="15"/>
    <row r="672" s="3" customFormat="1" ht="15"/>
    <row r="673" s="3" customFormat="1" ht="15"/>
    <row r="674" s="3" customFormat="1" ht="15"/>
    <row r="675" s="3" customFormat="1" ht="15"/>
    <row r="676" s="3" customFormat="1" ht="15"/>
    <row r="677" s="3" customFormat="1" ht="15"/>
    <row r="678" s="3" customFormat="1" ht="15"/>
    <row r="679" s="3" customFormat="1" ht="15"/>
    <row r="680" s="3" customFormat="1" ht="15"/>
    <row r="681" s="3" customFormat="1" ht="15"/>
    <row r="682" s="3" customFormat="1" ht="15"/>
    <row r="683" s="3" customFormat="1" ht="15"/>
    <row r="684" s="3" customFormat="1" ht="15"/>
    <row r="685" s="3" customFormat="1" ht="15"/>
    <row r="686" s="3" customFormat="1" ht="15"/>
    <row r="687" s="3" customFormat="1" ht="15"/>
    <row r="688" s="3" customFormat="1" ht="15"/>
    <row r="689" s="3" customFormat="1" ht="15"/>
    <row r="690" s="3" customFormat="1" ht="15"/>
    <row r="691" s="3" customFormat="1" ht="15"/>
    <row r="692" s="3" customFormat="1" ht="15"/>
    <row r="693" s="3" customFormat="1" ht="15"/>
    <row r="694" s="3" customFormat="1" ht="15"/>
    <row r="695" s="3" customFormat="1" ht="15"/>
    <row r="696" s="3" customFormat="1" ht="15"/>
    <row r="697" s="3" customFormat="1" ht="15"/>
    <row r="698" s="3" customFormat="1" ht="15"/>
    <row r="699" s="3" customFormat="1" ht="15"/>
    <row r="700" s="3" customFormat="1" ht="15"/>
    <row r="701" s="3" customFormat="1" ht="15"/>
    <row r="702" s="3" customFormat="1" ht="15"/>
    <row r="703" s="3" customFormat="1" ht="15"/>
    <row r="704" s="3" customFormat="1" ht="15"/>
    <row r="705" s="3" customFormat="1" ht="15"/>
    <row r="706" s="3" customFormat="1" ht="15"/>
    <row r="707" s="3" customFormat="1" ht="15"/>
    <row r="708" s="3" customFormat="1" ht="15"/>
    <row r="709" s="3" customFormat="1" ht="15"/>
    <row r="710" s="3" customFormat="1" ht="15"/>
    <row r="711" s="3" customFormat="1" ht="15"/>
    <row r="712" s="3" customFormat="1" ht="15"/>
    <row r="713" s="3" customFormat="1" ht="15"/>
    <row r="714" s="3" customFormat="1" ht="15"/>
    <row r="715" s="3" customFormat="1" ht="15"/>
    <row r="716" s="3" customFormat="1" ht="15"/>
    <row r="717" s="3" customFormat="1" ht="15"/>
    <row r="718" s="3" customFormat="1" ht="15"/>
    <row r="719" s="3" customFormat="1" ht="15"/>
    <row r="720" s="3" customFormat="1" ht="15"/>
    <row r="721" s="3" customFormat="1" ht="15"/>
    <row r="722" s="3" customFormat="1" ht="15"/>
    <row r="723" s="3" customFormat="1" ht="15"/>
    <row r="724" s="3" customFormat="1" ht="15"/>
    <row r="725" s="3" customFormat="1" ht="15"/>
    <row r="726" s="3" customFormat="1" ht="15"/>
    <row r="727" s="3" customFormat="1" ht="15"/>
    <row r="728" s="3" customFormat="1" ht="15"/>
    <row r="729" s="3" customFormat="1" ht="15"/>
    <row r="730" s="3" customFormat="1" ht="15"/>
    <row r="731" s="3" customFormat="1" ht="15"/>
    <row r="732" s="3" customFormat="1" ht="15"/>
    <row r="733" s="3" customFormat="1" ht="15"/>
    <row r="734" s="3" customFormat="1" ht="15"/>
    <row r="735" s="3" customFormat="1" ht="15"/>
    <row r="736" s="3" customFormat="1" ht="15"/>
    <row r="737" s="3" customFormat="1" ht="15"/>
    <row r="738" s="3" customFormat="1" ht="15"/>
    <row r="739" s="3" customFormat="1" ht="15"/>
    <row r="740" s="3" customFormat="1" ht="15"/>
    <row r="741" s="3" customFormat="1" ht="15"/>
    <row r="742" s="3" customFormat="1" ht="15"/>
    <row r="743" s="3" customFormat="1" ht="15"/>
    <row r="744" s="3" customFormat="1" ht="15"/>
    <row r="745" s="3" customFormat="1" ht="15"/>
    <row r="746" s="3" customFormat="1" ht="15"/>
    <row r="747" s="3" customFormat="1" ht="15"/>
    <row r="748" s="3" customFormat="1" ht="15"/>
    <row r="749" s="3" customFormat="1" ht="15"/>
    <row r="750" s="3" customFormat="1" ht="15"/>
    <row r="751" s="3" customFormat="1" ht="15"/>
    <row r="752" s="3" customFormat="1" ht="15"/>
    <row r="753" s="3" customFormat="1" ht="15"/>
    <row r="754" s="3" customFormat="1" ht="15"/>
    <row r="755" s="3" customFormat="1" ht="15"/>
    <row r="756" s="3" customFormat="1" ht="15"/>
    <row r="757" s="3" customFormat="1" ht="15"/>
    <row r="758" s="3" customFormat="1" ht="15"/>
    <row r="759" s="3" customFormat="1" ht="15"/>
    <row r="760" s="3" customFormat="1" ht="15"/>
    <row r="761" s="3" customFormat="1" ht="15"/>
    <row r="762" s="3" customFormat="1" ht="15"/>
    <row r="763" s="3" customFormat="1" ht="15"/>
    <row r="764" s="3" customFormat="1" ht="15"/>
    <row r="765" s="3" customFormat="1" ht="15"/>
    <row r="766" s="3" customFormat="1" ht="15"/>
    <row r="767" s="3" customFormat="1" ht="15"/>
    <row r="768" s="3" customFormat="1" ht="15"/>
    <row r="769" s="3" customFormat="1" ht="15"/>
    <row r="770" s="3" customFormat="1" ht="15"/>
    <row r="771" s="3" customFormat="1" ht="15"/>
    <row r="772" s="3" customFormat="1" ht="15"/>
    <row r="773" s="3" customFormat="1" ht="15"/>
    <row r="774" s="3" customFormat="1" ht="15"/>
    <row r="775" s="3" customFormat="1" ht="15"/>
    <row r="776" s="3" customFormat="1" ht="15"/>
    <row r="777" s="3" customFormat="1" ht="15"/>
    <row r="778" s="3" customFormat="1" ht="15"/>
    <row r="779" s="3" customFormat="1" ht="15"/>
    <row r="780" s="3" customFormat="1" ht="15"/>
    <row r="781" s="3" customFormat="1" ht="15"/>
    <row r="782" s="3" customFormat="1" ht="15"/>
    <row r="783" s="3" customFormat="1" ht="15"/>
    <row r="784" s="3" customFormat="1" ht="15"/>
    <row r="785" s="3" customFormat="1" ht="15"/>
    <row r="786" s="3" customFormat="1" ht="15"/>
    <row r="787" s="3" customFormat="1" ht="15"/>
    <row r="788" s="3" customFormat="1" ht="15"/>
    <row r="789" s="3" customFormat="1" ht="15"/>
    <row r="790" s="3" customFormat="1" ht="15"/>
    <row r="791" s="3" customFormat="1" ht="15"/>
    <row r="792" s="3" customFormat="1" ht="15"/>
    <row r="793" s="3" customFormat="1" ht="15"/>
    <row r="794" s="3" customFormat="1" ht="15"/>
    <row r="795" s="3" customFormat="1" ht="15"/>
    <row r="796" s="3" customFormat="1" ht="15"/>
    <row r="797" s="3" customFormat="1" ht="15"/>
    <row r="798" s="3" customFormat="1" ht="15"/>
    <row r="799" s="3" customFormat="1" ht="15"/>
    <row r="800" s="3" customFormat="1" ht="15"/>
    <row r="801" s="3" customFormat="1" ht="15"/>
    <row r="802" s="3" customFormat="1" ht="15"/>
    <row r="803" s="3" customFormat="1" ht="15"/>
    <row r="804" s="3" customFormat="1" ht="15"/>
    <row r="805" s="3" customFormat="1" ht="15"/>
    <row r="806" s="3" customFormat="1" ht="15"/>
    <row r="807" s="3" customFormat="1" ht="15"/>
    <row r="808" s="3" customFormat="1" ht="15"/>
    <row r="809" s="3" customFormat="1" ht="15"/>
    <row r="810" s="3" customFormat="1" ht="15"/>
    <row r="811" s="3" customFormat="1" ht="15"/>
    <row r="812" s="3" customFormat="1" ht="15"/>
    <row r="813" s="3" customFormat="1" ht="15"/>
    <row r="814" s="3" customFormat="1" ht="15"/>
    <row r="815" s="3" customFormat="1" ht="15"/>
    <row r="816" s="3" customFormat="1" ht="15"/>
    <row r="817" s="3" customFormat="1" ht="15"/>
    <row r="818" s="3" customFormat="1" ht="15"/>
    <row r="819" s="3" customFormat="1" ht="15"/>
    <row r="820" s="3" customFormat="1" ht="15"/>
    <row r="821" s="3" customFormat="1" ht="15"/>
    <row r="822" s="3" customFormat="1" ht="15"/>
    <row r="823" s="3" customFormat="1" ht="15"/>
    <row r="824" s="3" customFormat="1" ht="15"/>
    <row r="825" s="3" customFormat="1" ht="15"/>
    <row r="826" s="3" customFormat="1" ht="15"/>
    <row r="827" s="3" customFormat="1" ht="15"/>
    <row r="828" s="3" customFormat="1" ht="15"/>
    <row r="829" s="3" customFormat="1" ht="15"/>
    <row r="830" s="3" customFormat="1" ht="15"/>
    <row r="831" s="3" customFormat="1" ht="15"/>
    <row r="832" s="3" customFormat="1" ht="15"/>
    <row r="833" s="3" customFormat="1" ht="15"/>
    <row r="834" s="3" customFormat="1" ht="15"/>
    <row r="835" s="3" customFormat="1" ht="15"/>
    <row r="836" s="3" customFormat="1" ht="15"/>
    <row r="837" s="3" customFormat="1" ht="15"/>
    <row r="838" s="3" customFormat="1" ht="15"/>
    <row r="839" s="3" customFormat="1" ht="15"/>
    <row r="840" s="3" customFormat="1" ht="15"/>
    <row r="841" s="3" customFormat="1" ht="15"/>
    <row r="842" s="3" customFormat="1" ht="15"/>
    <row r="843" s="3" customFormat="1" ht="15"/>
    <row r="844" s="3" customFormat="1" ht="15"/>
    <row r="845" s="3" customFormat="1" ht="15"/>
    <row r="846" s="3" customFormat="1" ht="15"/>
    <row r="847" s="3" customFormat="1" ht="15"/>
    <row r="848" s="3" customFormat="1" ht="15"/>
    <row r="849" s="3" customFormat="1" ht="15"/>
    <row r="850" s="3" customFormat="1" ht="15"/>
    <row r="851" s="3" customFormat="1" ht="15"/>
    <row r="852" s="3" customFormat="1" ht="15"/>
    <row r="853" s="3" customFormat="1" ht="15"/>
    <row r="854" s="3" customFormat="1" ht="15"/>
    <row r="855" s="3" customFormat="1" ht="15"/>
    <row r="856" s="3" customFormat="1" ht="15"/>
    <row r="857" s="3" customFormat="1" ht="15"/>
    <row r="858" s="3" customFormat="1" ht="15"/>
    <row r="859" s="3" customFormat="1" ht="15"/>
    <row r="860" s="3" customFormat="1" ht="15"/>
    <row r="861" s="3" customFormat="1" ht="15"/>
    <row r="862" s="3" customFormat="1" ht="15"/>
    <row r="863" s="3" customFormat="1" ht="15"/>
    <row r="864" s="3" customFormat="1" ht="15"/>
    <row r="865" s="3" customFormat="1" ht="15"/>
    <row r="866" s="3" customFormat="1" ht="15"/>
    <row r="867" s="3" customFormat="1" ht="15"/>
    <row r="868" s="3" customFormat="1" ht="15"/>
    <row r="869" s="3" customFormat="1" ht="15"/>
    <row r="870" s="3" customFormat="1" ht="15"/>
    <row r="871" s="3" customFormat="1" ht="15"/>
    <row r="872" s="3" customFormat="1" ht="15"/>
    <row r="873" s="3" customFormat="1" ht="15"/>
    <row r="874" s="3" customFormat="1" ht="15"/>
    <row r="875" s="3" customFormat="1" ht="15"/>
    <row r="876" s="3" customFormat="1" ht="15"/>
    <row r="877" s="3" customFormat="1" ht="15"/>
    <row r="878" s="3" customFormat="1" ht="15"/>
    <row r="879" s="3" customFormat="1" ht="15"/>
    <row r="880" s="3" customFormat="1" ht="15"/>
    <row r="881" s="3" customFormat="1" ht="15"/>
    <row r="882" s="3" customFormat="1" ht="15"/>
    <row r="883" s="3" customFormat="1" ht="15"/>
    <row r="884" s="3" customFormat="1" ht="15"/>
    <row r="885" s="3" customFormat="1" ht="15"/>
    <row r="886" s="3" customFormat="1" ht="15"/>
    <row r="887" s="3" customFormat="1" ht="15"/>
    <row r="888" s="3" customFormat="1" ht="15"/>
    <row r="889" s="3" customFormat="1" ht="15"/>
    <row r="890" s="3" customFormat="1" ht="15"/>
    <row r="891" s="3" customFormat="1" ht="15"/>
    <row r="892" s="3" customFormat="1" ht="15"/>
    <row r="893" s="3" customFormat="1" ht="15"/>
    <row r="894" s="3" customFormat="1" ht="15"/>
    <row r="895" s="3" customFormat="1" ht="15"/>
    <row r="896" s="3" customFormat="1" ht="15"/>
    <row r="897" s="3" customFormat="1" ht="15"/>
    <row r="898" s="3" customFormat="1" ht="15"/>
    <row r="899" s="3" customFormat="1" ht="15"/>
    <row r="900" s="3" customFormat="1" ht="15"/>
    <row r="901" s="3" customFormat="1" ht="15"/>
    <row r="902" s="3" customFormat="1" ht="15"/>
    <row r="903" s="3" customFormat="1" ht="15"/>
    <row r="904" s="3" customFormat="1" ht="15"/>
    <row r="905" s="3" customFormat="1" ht="15"/>
    <row r="906" s="3" customFormat="1" ht="15"/>
    <row r="907" s="3" customFormat="1" ht="15"/>
    <row r="908" s="3" customFormat="1" ht="15"/>
    <row r="909" s="3" customFormat="1" ht="15"/>
    <row r="910" s="3" customFormat="1" ht="15"/>
    <row r="911" s="3" customFormat="1" ht="15"/>
    <row r="912" s="3" customFormat="1" ht="15"/>
    <row r="913" s="3" customFormat="1" ht="15"/>
    <row r="914" s="3" customFormat="1" ht="15"/>
    <row r="915" s="3" customFormat="1" ht="15"/>
    <row r="916" s="3" customFormat="1" ht="15"/>
    <row r="917" s="3" customFormat="1" ht="15"/>
    <row r="918" s="3" customFormat="1" ht="15"/>
    <row r="919" s="3" customFormat="1" ht="15"/>
    <row r="920" s="3" customFormat="1" ht="15"/>
    <row r="921" s="3" customFormat="1" ht="15"/>
    <row r="922" s="3" customFormat="1" ht="15"/>
    <row r="923" s="3" customFormat="1" ht="15"/>
    <row r="924" s="3" customFormat="1" ht="15"/>
    <row r="925" s="3" customFormat="1" ht="15"/>
    <row r="926" s="3" customFormat="1" ht="15"/>
    <row r="927" s="3" customFormat="1" ht="15"/>
    <row r="928" s="3" customFormat="1" ht="15"/>
    <row r="929" s="3" customFormat="1" ht="15"/>
    <row r="930" s="3" customFormat="1" ht="15"/>
    <row r="931" s="3" customFormat="1" ht="15"/>
    <row r="932" s="3" customFormat="1" ht="15"/>
    <row r="933" s="3" customFormat="1" ht="15"/>
    <row r="934" s="3" customFormat="1" ht="15"/>
    <row r="935" s="3" customFormat="1" ht="15"/>
    <row r="936" s="3" customFormat="1" ht="15"/>
    <row r="937" s="3" customFormat="1" ht="15"/>
    <row r="938" s="3" customFormat="1" ht="15"/>
    <row r="939" s="3" customFormat="1" ht="15"/>
    <row r="940" s="3" customFormat="1" ht="15"/>
    <row r="941" s="3" customFormat="1" ht="15"/>
    <row r="942" s="3" customFormat="1" ht="15"/>
    <row r="943" s="3" customFormat="1" ht="15"/>
    <row r="944" s="3" customFormat="1" ht="15"/>
    <row r="945" s="3" customFormat="1" ht="15"/>
    <row r="946" s="3" customFormat="1" ht="15"/>
    <row r="947" s="3" customFormat="1" ht="15"/>
    <row r="948" s="3" customFormat="1" ht="15"/>
    <row r="949" s="3" customFormat="1" ht="15"/>
    <row r="950" s="3" customFormat="1" ht="15"/>
    <row r="951" s="3" customFormat="1" ht="15"/>
    <row r="952" s="3" customFormat="1" ht="15"/>
    <row r="953" s="3" customFormat="1" ht="15"/>
    <row r="954" s="3" customFormat="1" ht="15"/>
    <row r="955" s="3" customFormat="1" ht="15"/>
    <row r="956" s="3" customFormat="1" ht="15"/>
    <row r="957" s="3" customFormat="1" ht="15"/>
    <row r="958" s="3" customFormat="1" ht="15"/>
    <row r="959" s="3" customFormat="1" ht="15"/>
    <row r="960" s="3" customFormat="1" ht="15"/>
    <row r="961" s="3" customFormat="1" ht="15"/>
    <row r="962" s="3" customFormat="1" ht="15"/>
    <row r="963" s="3" customFormat="1" ht="15"/>
    <row r="964" s="3" customFormat="1" ht="15"/>
    <row r="965" s="3" customFormat="1" ht="15"/>
    <row r="966" s="3" customFormat="1" ht="15"/>
    <row r="967" s="3" customFormat="1" ht="15"/>
    <row r="968" s="3" customFormat="1" ht="15"/>
    <row r="969" s="3" customFormat="1" ht="15"/>
    <row r="970" s="3" customFormat="1" ht="15"/>
    <row r="971" s="3" customFormat="1" ht="15"/>
    <row r="972" s="3" customFormat="1" ht="15"/>
    <row r="973" s="3" customFormat="1" ht="15"/>
    <row r="974" s="3" customFormat="1" ht="15"/>
    <row r="975" s="3" customFormat="1" ht="15"/>
    <row r="976" s="3" customFormat="1" ht="15"/>
    <row r="977" s="3" customFormat="1" ht="15"/>
    <row r="978" s="3" customFormat="1" ht="15"/>
    <row r="979" s="3" customFormat="1" ht="15"/>
    <row r="980" s="3" customFormat="1" ht="15"/>
    <row r="981" s="3" customFormat="1" ht="15"/>
    <row r="982" s="3" customFormat="1" ht="15"/>
    <row r="983" s="3" customFormat="1" ht="15"/>
    <row r="984" s="3" customFormat="1" ht="15"/>
    <row r="985" s="3" customFormat="1" ht="15"/>
    <row r="986" s="3" customFormat="1" ht="15"/>
    <row r="987" s="3" customFormat="1" ht="15"/>
    <row r="988" s="3" customFormat="1" ht="15"/>
    <row r="989" s="3" customFormat="1" ht="15"/>
    <row r="990" s="3" customFormat="1" ht="15"/>
    <row r="991" s="3" customFormat="1" ht="15"/>
    <row r="992" s="3" customFormat="1" ht="15"/>
    <row r="993" s="3" customFormat="1" ht="15"/>
    <row r="994" s="3" customFormat="1" ht="15"/>
    <row r="995" s="3" customFormat="1" ht="15"/>
    <row r="996" s="3" customFormat="1" ht="15"/>
    <row r="997" s="3" customFormat="1" ht="15"/>
    <row r="998" s="3" customFormat="1" ht="15"/>
    <row r="999" s="3" customFormat="1" ht="15"/>
    <row r="1000" s="3" customFormat="1" ht="15"/>
    <row r="1001" s="3" customFormat="1" ht="15"/>
    <row r="1002" s="3" customFormat="1" ht="15"/>
    <row r="1003" s="3" customFormat="1" ht="15"/>
    <row r="1004" s="3" customFormat="1" ht="15"/>
    <row r="1005" s="3" customFormat="1" ht="15"/>
    <row r="1006" s="3" customFormat="1" ht="15"/>
    <row r="1007" s="3" customFormat="1" ht="15"/>
    <row r="1008" s="3" customFormat="1" ht="15"/>
    <row r="1009" s="3" customFormat="1" ht="15"/>
    <row r="1010" s="3" customFormat="1" ht="15"/>
    <row r="1011" s="3" customFormat="1" ht="15"/>
    <row r="1012" s="3" customFormat="1" ht="15"/>
    <row r="1013" s="3" customFormat="1" ht="15"/>
    <row r="1014" s="3" customFormat="1" ht="15"/>
    <row r="1015" s="3" customFormat="1" ht="15"/>
    <row r="1016" s="3" customFormat="1" ht="15"/>
    <row r="1017" s="3" customFormat="1" ht="15"/>
    <row r="1018" s="3" customFormat="1" ht="15"/>
    <row r="1019" s="3" customFormat="1" ht="15"/>
    <row r="1020" s="3" customFormat="1" ht="15"/>
    <row r="1021" s="3" customFormat="1" ht="15"/>
    <row r="1022" s="3" customFormat="1" ht="15"/>
    <row r="1023" s="3" customFormat="1" ht="15"/>
    <row r="1024" s="3" customFormat="1" ht="15"/>
    <row r="1025" s="3" customFormat="1" ht="15"/>
    <row r="1026" s="3" customFormat="1" ht="15"/>
    <row r="1027" s="3" customFormat="1" ht="15"/>
    <row r="1028" s="3" customFormat="1" ht="15"/>
    <row r="1029" s="3" customFormat="1" ht="15"/>
    <row r="1030" s="3" customFormat="1" ht="15"/>
    <row r="1031" s="3" customFormat="1" ht="15"/>
    <row r="1032" s="3" customFormat="1" ht="15"/>
    <row r="1033" s="3" customFormat="1" ht="15"/>
    <row r="1034" s="3" customFormat="1" ht="15"/>
    <row r="1035" s="3" customFormat="1" ht="15"/>
    <row r="1036" s="3" customFormat="1" ht="15"/>
    <row r="1037" s="3" customFormat="1" ht="15"/>
    <row r="1038" s="3" customFormat="1" ht="15"/>
    <row r="1039" s="3" customFormat="1" ht="15"/>
    <row r="1040" s="3" customFormat="1" ht="15"/>
    <row r="1041" s="3" customFormat="1" ht="15"/>
    <row r="1042" s="3" customFormat="1" ht="15"/>
    <row r="1043" s="3" customFormat="1" ht="15"/>
    <row r="1044" s="3" customFormat="1" ht="15"/>
    <row r="1045" s="3" customFormat="1" ht="15"/>
    <row r="1046" s="3" customFormat="1" ht="15"/>
    <row r="1047" s="3" customFormat="1" ht="15"/>
    <row r="1048" s="3" customFormat="1" ht="15"/>
    <row r="1049" s="3" customFormat="1" ht="15"/>
    <row r="1050" s="3" customFormat="1" ht="15"/>
    <row r="1051" s="3" customFormat="1" ht="15"/>
    <row r="1052" s="3" customFormat="1" ht="15"/>
    <row r="1053" s="3" customFormat="1" ht="15"/>
    <row r="1054" s="3" customFormat="1" ht="15"/>
    <row r="1055" s="3" customFormat="1" ht="15"/>
    <row r="1056" s="3" customFormat="1" ht="15"/>
    <row r="1057" s="3" customFormat="1" ht="15"/>
    <row r="1058" s="3" customFormat="1" ht="15"/>
    <row r="1059" s="3" customFormat="1" ht="15"/>
    <row r="1060" s="3" customFormat="1" ht="15"/>
    <row r="1061" s="3" customFormat="1" ht="15"/>
    <row r="1062" s="3" customFormat="1" ht="15"/>
    <row r="1063" s="3" customFormat="1" ht="15"/>
    <row r="1064" s="3" customFormat="1" ht="15"/>
    <row r="1065" s="3" customFormat="1" ht="15"/>
    <row r="1066" s="3" customFormat="1" ht="15"/>
    <row r="1067" s="3" customFormat="1" ht="15"/>
    <row r="1068" s="3" customFormat="1" ht="15"/>
    <row r="1069" s="3" customFormat="1" ht="15"/>
    <row r="1070" s="3" customFormat="1" ht="15"/>
    <row r="1071" s="3" customFormat="1" ht="15"/>
    <row r="1072" s="3" customFormat="1" ht="15"/>
    <row r="1073" s="3" customFormat="1" ht="15"/>
    <row r="1074" s="3" customFormat="1" ht="15"/>
    <row r="1075" s="3" customFormat="1" ht="15"/>
    <row r="1076" s="3" customFormat="1" ht="15"/>
    <row r="1077" s="3" customFormat="1" ht="15"/>
    <row r="1078" s="3" customFormat="1" ht="15"/>
    <row r="1079" s="3" customFormat="1" ht="15"/>
    <row r="1080" s="3" customFormat="1" ht="15"/>
    <row r="1081" s="3" customFormat="1" ht="15"/>
    <row r="1082" s="3" customFormat="1" ht="15"/>
    <row r="1083" s="3" customFormat="1" ht="15"/>
    <row r="1084" s="3" customFormat="1" ht="15"/>
    <row r="1085" s="3" customFormat="1" ht="15"/>
    <row r="1086" s="3" customFormat="1" ht="15"/>
    <row r="1087" s="3" customFormat="1" ht="15"/>
    <row r="1088" s="3" customFormat="1" ht="15"/>
    <row r="1089" s="3" customFormat="1" ht="15"/>
    <row r="1090" s="3" customFormat="1" ht="15"/>
    <row r="1091" s="3" customFormat="1" ht="15"/>
    <row r="1092" s="3" customFormat="1" ht="15"/>
    <row r="1093" s="3" customFormat="1" ht="15"/>
    <row r="1094" s="3" customFormat="1" ht="15"/>
    <row r="1095" s="3" customFormat="1" ht="15"/>
    <row r="1096" s="3" customFormat="1" ht="15"/>
    <row r="1097" s="3" customFormat="1" ht="15"/>
    <row r="1098" s="3" customFormat="1" ht="15"/>
    <row r="1099" s="3" customFormat="1" ht="15"/>
    <row r="1100" s="3" customFormat="1" ht="15"/>
    <row r="1101" s="3" customFormat="1" ht="15"/>
    <row r="1102" s="3" customFormat="1" ht="15"/>
    <row r="1103" s="3" customFormat="1" ht="15"/>
    <row r="1104" s="3" customFormat="1" ht="15"/>
    <row r="1105" s="3" customFormat="1" ht="15"/>
    <row r="1106" s="3" customFormat="1" ht="15"/>
    <row r="1107" s="3" customFormat="1" ht="15"/>
    <row r="1108" s="3" customFormat="1" ht="15"/>
    <row r="1109" s="3" customFormat="1" ht="15"/>
    <row r="1110" s="3" customFormat="1" ht="15"/>
    <row r="1111" s="3" customFormat="1" ht="15"/>
    <row r="1112" s="3" customFormat="1" ht="15"/>
    <row r="1113" s="3" customFormat="1" ht="15"/>
    <row r="1114" s="3" customFormat="1" ht="15"/>
    <row r="1115" s="3" customFormat="1" ht="15"/>
    <row r="1116" s="3" customFormat="1" ht="15"/>
    <row r="1117" s="3" customFormat="1" ht="15"/>
    <row r="1118" s="3" customFormat="1" ht="15"/>
    <row r="1119" s="3" customFormat="1" ht="15"/>
    <row r="1120" s="3" customFormat="1" ht="15"/>
    <row r="1121" s="3" customFormat="1" ht="15"/>
    <row r="1122" s="3" customFormat="1" ht="15"/>
    <row r="1123" s="3" customFormat="1" ht="15"/>
    <row r="1124" s="3" customFormat="1" ht="15"/>
    <row r="1125" s="3" customFormat="1" ht="15"/>
    <row r="1126" s="3" customFormat="1" ht="15"/>
    <row r="1127" s="3" customFormat="1" ht="15"/>
    <row r="1128" s="3" customFormat="1" ht="15"/>
    <row r="1129" s="3" customFormat="1" ht="15"/>
    <row r="1130" s="3" customFormat="1" ht="15"/>
    <row r="1131" s="3" customFormat="1" ht="15"/>
    <row r="1132" s="3" customFormat="1" ht="15"/>
    <row r="1133" s="3" customFormat="1" ht="15"/>
    <row r="1134" s="3" customFormat="1" ht="15"/>
    <row r="1135" s="3" customFormat="1" ht="15"/>
    <row r="1136" s="3" customFormat="1" ht="15"/>
    <row r="1137" s="3" customFormat="1" ht="15"/>
    <row r="1138" s="3" customFormat="1" ht="15"/>
    <row r="1139" s="3" customFormat="1" ht="15"/>
    <row r="1140" s="3" customFormat="1" ht="15"/>
    <row r="1141" s="3" customFormat="1" ht="15"/>
    <row r="1142" s="3" customFormat="1" ht="15"/>
    <row r="1143" s="3" customFormat="1" ht="15"/>
    <row r="1144" s="3" customFormat="1" ht="15"/>
    <row r="1145" s="3" customFormat="1" ht="15"/>
    <row r="1146" s="3" customFormat="1" ht="15"/>
    <row r="1147" s="3" customFormat="1" ht="15"/>
    <row r="1148" s="3" customFormat="1" ht="15"/>
    <row r="1149" s="3" customFormat="1" ht="15"/>
    <row r="1150" s="3" customFormat="1" ht="15"/>
    <row r="1151" s="3" customFormat="1" ht="15"/>
    <row r="1152" s="3" customFormat="1" ht="15"/>
    <row r="1153" s="3" customFormat="1" ht="15"/>
    <row r="1154" s="3" customFormat="1" ht="15"/>
    <row r="1155" s="3" customFormat="1" ht="15"/>
    <row r="1156" s="3" customFormat="1" ht="15"/>
    <row r="1157" s="3" customFormat="1" ht="15"/>
    <row r="1158" s="3" customFormat="1" ht="15"/>
    <row r="1159" s="3" customFormat="1" ht="15"/>
    <row r="1160" s="3" customFormat="1" ht="15"/>
    <row r="1161" s="3" customFormat="1" ht="15"/>
    <row r="1162" s="3" customFormat="1" ht="15"/>
    <row r="1163" s="3" customFormat="1" ht="15"/>
    <row r="1164" s="3" customFormat="1" ht="15"/>
    <row r="1165" s="3" customFormat="1" ht="15"/>
    <row r="1166" s="3" customFormat="1" ht="15"/>
    <row r="1167" s="3" customFormat="1" ht="15"/>
    <row r="1168" s="3" customFormat="1" ht="15"/>
    <row r="1169" s="3" customFormat="1" ht="15"/>
    <row r="1170" s="3" customFormat="1" ht="15"/>
    <row r="1171" s="3" customFormat="1" ht="15"/>
    <row r="1172" s="3" customFormat="1" ht="15"/>
    <row r="1173" s="3" customFormat="1" ht="15"/>
    <row r="1174" s="3" customFormat="1" ht="15"/>
    <row r="1175" s="3" customFormat="1" ht="15"/>
    <row r="1176" s="3" customFormat="1" ht="15"/>
    <row r="1177" s="3" customFormat="1" ht="15"/>
    <row r="1178" s="3" customFormat="1" ht="15"/>
    <row r="1179" s="3" customFormat="1" ht="15"/>
    <row r="1180" s="3" customFormat="1" ht="15"/>
    <row r="1181" s="3" customFormat="1" ht="15"/>
    <row r="1182" s="3" customFormat="1" ht="15"/>
    <row r="1183" s="3" customFormat="1" ht="15"/>
    <row r="1184" s="3" customFormat="1" ht="15"/>
    <row r="1185" s="3" customFormat="1" ht="15"/>
    <row r="1186" s="3" customFormat="1" ht="15"/>
    <row r="1187" s="3" customFormat="1" ht="15"/>
    <row r="1188" s="3" customFormat="1" ht="15"/>
    <row r="1189" s="3" customFormat="1" ht="15"/>
    <row r="1190" s="3" customFormat="1" ht="15"/>
    <row r="1191" s="3" customFormat="1" ht="15"/>
    <row r="1192" s="3" customFormat="1" ht="15"/>
    <row r="1193" s="3" customFormat="1" ht="15"/>
    <row r="1194" s="3" customFormat="1" ht="15"/>
    <row r="1195" s="3" customFormat="1" ht="15"/>
    <row r="1196" s="3" customFormat="1" ht="15"/>
    <row r="1197" s="3" customFormat="1" ht="15"/>
    <row r="1198" s="3" customFormat="1" ht="15"/>
    <row r="1199" s="3" customFormat="1" ht="15"/>
    <row r="1200" s="3" customFormat="1" ht="15"/>
    <row r="1201" s="3" customFormat="1" ht="15"/>
    <row r="1202" s="3" customFormat="1" ht="15"/>
    <row r="1203" s="3" customFormat="1" ht="15"/>
    <row r="1204" s="3" customFormat="1" ht="15"/>
    <row r="1205" s="3" customFormat="1" ht="15"/>
    <row r="1206" s="3" customFormat="1" ht="15"/>
    <row r="1207" s="3" customFormat="1" ht="15"/>
    <row r="1208" s="3" customFormat="1" ht="15"/>
    <row r="1209" s="3" customFormat="1" ht="15"/>
    <row r="1210" s="3" customFormat="1" ht="15"/>
    <row r="1211" s="3" customFormat="1" ht="15"/>
    <row r="1212" s="3" customFormat="1" ht="15"/>
    <row r="1213" s="3" customFormat="1" ht="15"/>
    <row r="1214" s="3" customFormat="1" ht="15"/>
    <row r="1215" s="3" customFormat="1" ht="15"/>
    <row r="1216" s="3" customFormat="1" ht="15"/>
    <row r="1217" s="3" customFormat="1" ht="15"/>
    <row r="1218" s="3" customFormat="1" ht="15"/>
    <row r="1219" s="3" customFormat="1" ht="15"/>
    <row r="1220" s="3" customFormat="1" ht="15"/>
    <row r="1221" s="3" customFormat="1" ht="15"/>
    <row r="1222" s="3" customFormat="1" ht="15"/>
    <row r="1223" s="3" customFormat="1" ht="15"/>
    <row r="1224" s="3" customFormat="1" ht="15"/>
    <row r="1225" s="3" customFormat="1" ht="15"/>
    <row r="1226" s="3" customFormat="1" ht="15"/>
    <row r="1227" s="3" customFormat="1" ht="15"/>
    <row r="1228" s="3" customFormat="1" ht="15"/>
    <row r="1229" s="3" customFormat="1" ht="15"/>
    <row r="1230" s="3" customFormat="1" ht="15"/>
    <row r="1231" s="3" customFormat="1" ht="15"/>
    <row r="1232" s="3" customFormat="1" ht="15"/>
    <row r="1233" s="3" customFormat="1" ht="15"/>
    <row r="1234" s="3" customFormat="1" ht="15"/>
    <row r="1235" s="3" customFormat="1" ht="15"/>
    <row r="1236" s="3" customFormat="1" ht="15"/>
    <row r="1237" s="3" customFormat="1" ht="15"/>
    <row r="1238" s="3" customFormat="1" ht="15"/>
    <row r="1239" s="3" customFormat="1" ht="15"/>
    <row r="1240" s="3" customFormat="1" ht="15"/>
    <row r="1241" s="3" customFormat="1" ht="15"/>
    <row r="1242" s="3" customFormat="1" ht="15"/>
    <row r="1243" s="3" customFormat="1" ht="15"/>
    <row r="1244" s="3" customFormat="1" ht="15"/>
    <row r="1245" s="3" customFormat="1" ht="15"/>
    <row r="1246" s="3" customFormat="1" ht="15"/>
    <row r="1247" s="3" customFormat="1" ht="15"/>
    <row r="1248" s="3" customFormat="1" ht="15"/>
    <row r="1249" s="3" customFormat="1" ht="15"/>
    <row r="1250" s="3" customFormat="1" ht="15"/>
    <row r="1251" s="3" customFormat="1" ht="15"/>
    <row r="1252" s="3" customFormat="1" ht="15"/>
    <row r="1253" s="3" customFormat="1" ht="15"/>
    <row r="1254" s="3" customFormat="1" ht="15"/>
    <row r="1255" s="3" customFormat="1" ht="15"/>
    <row r="1256" s="3" customFormat="1" ht="15"/>
    <row r="1257" s="3" customFormat="1" ht="15"/>
    <row r="1258" s="3" customFormat="1" ht="15"/>
    <row r="1259" s="3" customFormat="1" ht="15"/>
    <row r="1260" s="3" customFormat="1" ht="15"/>
    <row r="1261" s="3" customFormat="1" ht="15"/>
    <row r="1262" s="3" customFormat="1" ht="15"/>
    <row r="1263" s="3" customFormat="1" ht="15"/>
    <row r="1264" s="3" customFormat="1" ht="15"/>
    <row r="1265" s="3" customFormat="1" ht="15"/>
    <row r="1266" s="3" customFormat="1" ht="15"/>
    <row r="1267" s="3" customFormat="1" ht="15"/>
    <row r="1268" s="3" customFormat="1" ht="15"/>
    <row r="1269" s="3" customFormat="1" ht="15"/>
    <row r="1270" s="3" customFormat="1" ht="15"/>
    <row r="1271" s="3" customFormat="1" ht="15"/>
    <row r="1272" s="3" customFormat="1" ht="15"/>
    <row r="1273" s="3" customFormat="1" ht="15"/>
    <row r="1274" s="3" customFormat="1" ht="15"/>
    <row r="1275" s="3" customFormat="1" ht="15"/>
    <row r="1276" s="3" customFormat="1" ht="15"/>
    <row r="1277" s="3" customFormat="1" ht="15"/>
    <row r="1278" s="3" customFormat="1" ht="15"/>
    <row r="1279" s="3" customFormat="1" ht="15"/>
    <row r="1280" s="3" customFormat="1" ht="15"/>
    <row r="1281" s="3" customFormat="1" ht="15"/>
    <row r="1282" s="3" customFormat="1" ht="15"/>
    <row r="1283" s="3" customFormat="1" ht="15"/>
    <row r="1284" s="3" customFormat="1" ht="15"/>
    <row r="1285" s="3" customFormat="1" ht="15"/>
    <row r="1286" s="3" customFormat="1" ht="15"/>
    <row r="1287" s="3" customFormat="1" ht="15"/>
    <row r="1288" s="3" customFormat="1" ht="15"/>
    <row r="1289" s="3" customFormat="1" ht="15"/>
    <row r="1290" s="3" customFormat="1" ht="15"/>
    <row r="1291" s="3" customFormat="1" ht="15"/>
    <row r="1292" s="3" customFormat="1" ht="15"/>
    <row r="1293" s="3" customFormat="1" ht="15"/>
    <row r="1294" s="3" customFormat="1" ht="15"/>
    <row r="1295" s="3" customFormat="1" ht="15"/>
    <row r="1296" s="3" customFormat="1" ht="15"/>
    <row r="1297" s="3" customFormat="1" ht="15"/>
    <row r="1298" s="3" customFormat="1" ht="15"/>
    <row r="1299" s="3" customFormat="1" ht="15"/>
    <row r="1300" s="3" customFormat="1" ht="15"/>
    <row r="1301" s="3" customFormat="1" ht="15"/>
    <row r="1302" s="3" customFormat="1" ht="15"/>
    <row r="1303" s="3" customFormat="1" ht="15"/>
    <row r="1304" s="3" customFormat="1" ht="15"/>
    <row r="1305" s="3" customFormat="1" ht="15"/>
    <row r="1306" s="3" customFormat="1" ht="15"/>
    <row r="1307" s="3" customFormat="1" ht="15"/>
    <row r="1308" s="3" customFormat="1" ht="15"/>
    <row r="1309" s="3" customFormat="1" ht="15"/>
    <row r="1310" s="3" customFormat="1" ht="15"/>
    <row r="1311" s="3" customFormat="1" ht="15"/>
    <row r="1312" s="3" customFormat="1" ht="15"/>
    <row r="1313" s="3" customFormat="1" ht="15"/>
    <row r="1314" s="3" customFormat="1" ht="15"/>
    <row r="1315" s="3" customFormat="1" ht="15"/>
    <row r="1316" s="3" customFormat="1" ht="15"/>
    <row r="1317" s="3" customFormat="1" ht="15"/>
    <row r="1318" s="3" customFormat="1" ht="15"/>
    <row r="1319" s="3" customFormat="1" ht="15"/>
    <row r="1320" s="3" customFormat="1" ht="15"/>
    <row r="1321" s="3" customFormat="1" ht="15"/>
    <row r="1322" s="3" customFormat="1" ht="15"/>
    <row r="1323" s="3" customFormat="1" ht="15"/>
    <row r="1324" s="3" customFormat="1" ht="15"/>
    <row r="1325" s="3" customFormat="1" ht="15"/>
    <row r="1326" s="3" customFormat="1" ht="15"/>
    <row r="1327" s="3" customFormat="1" ht="15"/>
    <row r="1328" s="3" customFormat="1" ht="15"/>
    <row r="1329" s="3" customFormat="1" ht="15"/>
    <row r="1330" s="3" customFormat="1" ht="15"/>
    <row r="1331" s="3" customFormat="1" ht="15"/>
    <row r="1332" s="3" customFormat="1" ht="15"/>
    <row r="1333" s="3" customFormat="1" ht="15"/>
    <row r="1334" s="3" customFormat="1" ht="15"/>
    <row r="1335" s="3" customFormat="1" ht="15"/>
    <row r="1336" s="3" customFormat="1" ht="15"/>
    <row r="1337" s="3" customFormat="1" ht="15"/>
    <row r="1338" s="3" customFormat="1" ht="15"/>
    <row r="1339" s="3" customFormat="1" ht="15"/>
    <row r="1340" s="3" customFormat="1" ht="15"/>
    <row r="1341" s="3" customFormat="1" ht="15"/>
    <row r="1342" s="3" customFormat="1" ht="15"/>
    <row r="1343" s="3" customFormat="1" ht="15"/>
    <row r="1344" s="3" customFormat="1" ht="15"/>
    <row r="1345" s="3" customFormat="1" ht="15"/>
    <row r="1346" s="3" customFormat="1" ht="15"/>
    <row r="1347" s="3" customFormat="1" ht="15"/>
    <row r="1348" s="3" customFormat="1" ht="15"/>
    <row r="1349" s="3" customFormat="1" ht="15"/>
    <row r="1350" s="3" customFormat="1" ht="15"/>
    <row r="1351" s="3" customFormat="1" ht="15"/>
    <row r="1352" s="3" customFormat="1" ht="15"/>
    <row r="1353" s="3" customFormat="1" ht="15"/>
    <row r="1354" s="3" customFormat="1" ht="15"/>
    <row r="1355" s="3" customFormat="1" ht="15"/>
    <row r="1356" s="3" customFormat="1" ht="15"/>
    <row r="1357" s="3" customFormat="1" ht="15"/>
    <row r="1358" s="3" customFormat="1" ht="15"/>
    <row r="1359" s="3" customFormat="1" ht="15"/>
    <row r="1360" s="3" customFormat="1" ht="15"/>
    <row r="1361" s="3" customFormat="1" ht="15"/>
    <row r="1362" s="3" customFormat="1" ht="15"/>
    <row r="1363" s="3" customFormat="1" ht="15"/>
    <row r="1364" s="3" customFormat="1" ht="15"/>
    <row r="1365" s="3" customFormat="1" ht="15"/>
    <row r="1366" s="3" customFormat="1" ht="15"/>
    <row r="1367" s="3" customFormat="1" ht="15"/>
    <row r="1368" s="3" customFormat="1" ht="15"/>
    <row r="1369" s="3" customFormat="1" ht="15"/>
    <row r="1370" s="3" customFormat="1" ht="15"/>
    <row r="1371" s="3" customFormat="1" ht="15"/>
    <row r="1372" s="3" customFormat="1" ht="15"/>
    <row r="1373" s="3" customFormat="1" ht="15"/>
    <row r="1374" s="3" customFormat="1" ht="15"/>
    <row r="1375" s="3" customFormat="1" ht="15"/>
    <row r="1376" s="3" customFormat="1" ht="15"/>
    <row r="1377" s="3" customFormat="1" ht="15"/>
    <row r="1378" s="3" customFormat="1" ht="15"/>
    <row r="1379" s="3" customFormat="1" ht="15"/>
    <row r="1380" s="3" customFormat="1" ht="15"/>
    <row r="1381" s="3" customFormat="1" ht="15"/>
  </sheetData>
  <sheetProtection/>
  <mergeCells count="3">
    <mergeCell ref="D2:H2"/>
    <mergeCell ref="E3:E4"/>
    <mergeCell ref="F3:H3"/>
  </mergeCells>
  <printOptions horizontalCentered="1"/>
  <pageMargins left="0" right="0" top="2.362204724409449" bottom="0.984251968503937" header="0.9055118110236221" footer="0.5118110236220472"/>
  <pageSetup horizontalDpi="600" verticalDpi="600" orientation="portrait" paperSize="9" r:id="rId1"/>
  <headerFooter alignWithMargins="0">
    <oddHeader>&amp;C&amp;"Arial,Tučné"&amp;16 PROGRAM ROZVOJE
  OBCE CHODOUNY
DLOUHODOBÉ A STŘEDNĚDOBÉ CÍLE
ROK 2017-2021
 v tis.Kč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9"/>
  <sheetViews>
    <sheetView tabSelected="1" zoomScalePageLayoutView="0" workbookViewId="0" topLeftCell="A1">
      <selection activeCell="A44" sqref="A44"/>
    </sheetView>
  </sheetViews>
  <sheetFormatPr defaultColWidth="9.140625" defaultRowHeight="12.75"/>
  <cols>
    <col min="1" max="1" width="5.7109375" style="2" customWidth="1"/>
    <col min="2" max="2" width="10.57421875" style="3" customWidth="1"/>
    <col min="3" max="3" width="41.421875" style="3" customWidth="1"/>
    <col min="4" max="4" width="5.8515625" style="3" customWidth="1"/>
    <col min="5" max="5" width="7.28125" style="3" customWidth="1"/>
    <col min="6" max="6" width="7.57421875" style="3" customWidth="1"/>
    <col min="7" max="7" width="7.28125" style="1" customWidth="1"/>
    <col min="8" max="8" width="6.7109375" style="1" customWidth="1"/>
    <col min="9" max="16384" width="9.140625" style="1" customWidth="1"/>
  </cols>
  <sheetData>
    <row r="1" spans="1:8" ht="15">
      <c r="A1" s="23"/>
      <c r="B1" s="23"/>
      <c r="C1" s="23"/>
      <c r="D1" s="23"/>
      <c r="E1" s="104" t="s">
        <v>80</v>
      </c>
      <c r="F1" s="104"/>
      <c r="G1" s="104"/>
      <c r="H1" s="105"/>
    </row>
    <row r="2" spans="1:8" s="7" customFormat="1" ht="12.75">
      <c r="A2" s="24" t="s">
        <v>0</v>
      </c>
      <c r="B2" s="24"/>
      <c r="C2" s="24"/>
      <c r="D2" s="24"/>
      <c r="E2" s="25">
        <v>2018</v>
      </c>
      <c r="F2" s="25">
        <v>2019</v>
      </c>
      <c r="G2" s="25">
        <v>2020</v>
      </c>
      <c r="H2" s="25">
        <v>2021</v>
      </c>
    </row>
    <row r="3" spans="1:8" s="8" customFormat="1" ht="12.75">
      <c r="A3" s="26" t="s">
        <v>1</v>
      </c>
      <c r="B3" s="24"/>
      <c r="C3" s="24" t="s">
        <v>36</v>
      </c>
      <c r="D3" s="24"/>
      <c r="E3" s="27">
        <v>8777</v>
      </c>
      <c r="F3" s="27">
        <f>E27</f>
        <v>10177</v>
      </c>
      <c r="G3" s="27">
        <f>F27</f>
        <v>17544</v>
      </c>
      <c r="H3" s="27">
        <f>G27</f>
        <v>20221</v>
      </c>
    </row>
    <row r="4" spans="1:8" s="7" customFormat="1" ht="12.75">
      <c r="A4" s="28" t="s">
        <v>2</v>
      </c>
      <c r="B4" s="28" t="s">
        <v>24</v>
      </c>
      <c r="C4" s="28" t="s">
        <v>37</v>
      </c>
      <c r="D4" s="28"/>
      <c r="E4" s="29">
        <v>8942</v>
      </c>
      <c r="F4" s="29">
        <f>8942+117</f>
        <v>9059</v>
      </c>
      <c r="G4" s="29">
        <f>9059+117</f>
        <v>9176</v>
      </c>
      <c r="H4" s="29">
        <f>9176+117</f>
        <v>9293</v>
      </c>
    </row>
    <row r="5" spans="1:8" s="7" customFormat="1" ht="12.75">
      <c r="A5" s="28" t="s">
        <v>3</v>
      </c>
      <c r="B5" s="28" t="s">
        <v>25</v>
      </c>
      <c r="C5" s="28" t="s">
        <v>38</v>
      </c>
      <c r="D5" s="28"/>
      <c r="E5" s="29">
        <v>879</v>
      </c>
      <c r="F5" s="29">
        <f>879+3</f>
        <v>882</v>
      </c>
      <c r="G5" s="29">
        <f>882+3</f>
        <v>885</v>
      </c>
      <c r="H5" s="29">
        <f>885+3</f>
        <v>888</v>
      </c>
    </row>
    <row r="6" spans="1:8" s="7" customFormat="1" ht="12.75">
      <c r="A6" s="28" t="s">
        <v>4</v>
      </c>
      <c r="B6" s="28" t="s">
        <v>26</v>
      </c>
      <c r="C6" s="28" t="s">
        <v>92</v>
      </c>
      <c r="D6" s="28"/>
      <c r="E6" s="29">
        <v>100</v>
      </c>
      <c r="F6" s="29">
        <f>750*5</f>
        <v>3750</v>
      </c>
      <c r="G6" s="29">
        <v>10</v>
      </c>
      <c r="H6" s="29">
        <v>10</v>
      </c>
    </row>
    <row r="7" spans="1:8" s="7" customFormat="1" ht="12.75">
      <c r="A7" s="28" t="s">
        <v>5</v>
      </c>
      <c r="B7" s="28" t="s">
        <v>27</v>
      </c>
      <c r="C7" s="28" t="s">
        <v>39</v>
      </c>
      <c r="D7" s="28"/>
      <c r="E7" s="29">
        <f>F63</f>
        <v>8710</v>
      </c>
      <c r="F7" s="29">
        <f>F78</f>
        <v>2883</v>
      </c>
      <c r="G7" s="29">
        <f>F94</f>
        <v>3123</v>
      </c>
      <c r="H7" s="29">
        <f>F109</f>
        <v>2233</v>
      </c>
    </row>
    <row r="8" spans="1:8" s="7" customFormat="1" ht="12.75">
      <c r="A8" s="30" t="s">
        <v>59</v>
      </c>
      <c r="B8" s="31" t="s">
        <v>28</v>
      </c>
      <c r="C8" s="32" t="s">
        <v>40</v>
      </c>
      <c r="D8" s="32"/>
      <c r="E8" s="33">
        <f>SUM(E4:E7)</f>
        <v>18631</v>
      </c>
      <c r="F8" s="33">
        <f>SUM(F4:F7)</f>
        <v>16574</v>
      </c>
      <c r="G8" s="33">
        <f>SUM(G4:G7)</f>
        <v>13194</v>
      </c>
      <c r="H8" s="33">
        <f>SUM(H4:H7)</f>
        <v>12424</v>
      </c>
    </row>
    <row r="9" spans="1:8" s="7" customFormat="1" ht="12.75">
      <c r="A9" s="28" t="s">
        <v>6</v>
      </c>
      <c r="B9" s="28"/>
      <c r="C9" s="28" t="s">
        <v>42</v>
      </c>
      <c r="D9" s="28"/>
      <c r="E9" s="34"/>
      <c r="F9" s="34"/>
      <c r="G9" s="34"/>
      <c r="H9" s="34"/>
    </row>
    <row r="10" spans="1:8" s="7" customFormat="1" ht="12.75">
      <c r="A10" s="28" t="s">
        <v>7</v>
      </c>
      <c r="B10" s="28"/>
      <c r="C10" s="28" t="s">
        <v>43</v>
      </c>
      <c r="D10" s="28"/>
      <c r="E10" s="34">
        <v>3600</v>
      </c>
      <c r="F10" s="34">
        <v>0</v>
      </c>
      <c r="G10" s="34">
        <v>0</v>
      </c>
      <c r="H10" s="34">
        <v>0</v>
      </c>
    </row>
    <row r="11" spans="1:8" s="7" customFormat="1" ht="12.75">
      <c r="A11" s="28" t="s">
        <v>8</v>
      </c>
      <c r="B11" s="28"/>
      <c r="C11" s="28" t="s">
        <v>44</v>
      </c>
      <c r="D11" s="28"/>
      <c r="E11" s="34"/>
      <c r="F11" s="34"/>
      <c r="G11" s="34"/>
      <c r="H11" s="34"/>
    </row>
    <row r="12" spans="1:8" s="7" customFormat="1" ht="12.75">
      <c r="A12" s="28" t="s">
        <v>9</v>
      </c>
      <c r="B12" s="28"/>
      <c r="C12" s="28" t="s">
        <v>45</v>
      </c>
      <c r="D12" s="28"/>
      <c r="E12" s="34"/>
      <c r="F12" s="34"/>
      <c r="G12" s="34"/>
      <c r="H12" s="34"/>
    </row>
    <row r="13" spans="1:8" s="7" customFormat="1" ht="12.75">
      <c r="A13" s="28" t="s">
        <v>10</v>
      </c>
      <c r="B13" s="28"/>
      <c r="C13" s="28" t="s">
        <v>54</v>
      </c>
      <c r="D13" s="28"/>
      <c r="E13" s="34"/>
      <c r="F13" s="34"/>
      <c r="G13" s="34"/>
      <c r="H13" s="34"/>
    </row>
    <row r="14" spans="1:8" s="7" customFormat="1" ht="12.75">
      <c r="A14" s="35" t="s">
        <v>11</v>
      </c>
      <c r="B14" s="36" t="s">
        <v>60</v>
      </c>
      <c r="C14" s="32" t="s">
        <v>46</v>
      </c>
      <c r="D14" s="32"/>
      <c r="E14" s="33">
        <f>SUM(E9:E13)</f>
        <v>3600</v>
      </c>
      <c r="F14" s="33">
        <f>SUM(F9:F13)</f>
        <v>0</v>
      </c>
      <c r="G14" s="33">
        <f>SUM(G9:G13)</f>
        <v>0</v>
      </c>
      <c r="H14" s="33">
        <f>SUM(H9:H13)</f>
        <v>0</v>
      </c>
    </row>
    <row r="15" spans="1:8" s="8" customFormat="1" ht="12.75">
      <c r="A15" s="37" t="s">
        <v>12</v>
      </c>
      <c r="B15" s="37" t="s">
        <v>29</v>
      </c>
      <c r="C15" s="37" t="s">
        <v>57</v>
      </c>
      <c r="D15" s="37"/>
      <c r="E15" s="38">
        <f>E8+E14</f>
        <v>22231</v>
      </c>
      <c r="F15" s="38">
        <f>F8+F14</f>
        <v>16574</v>
      </c>
      <c r="G15" s="38">
        <f>G8+G14</f>
        <v>13194</v>
      </c>
      <c r="H15" s="38">
        <f>H8+H14</f>
        <v>12424</v>
      </c>
    </row>
    <row r="16" spans="1:8" s="7" customFormat="1" ht="12.75">
      <c r="A16" s="28" t="s">
        <v>13</v>
      </c>
      <c r="B16" s="28" t="s">
        <v>30</v>
      </c>
      <c r="C16" s="28" t="s">
        <v>47</v>
      </c>
      <c r="D16" s="28"/>
      <c r="E16" s="29">
        <f>5237+E65</f>
        <v>6778</v>
      </c>
      <c r="F16" s="29">
        <f>5237+E80+50</f>
        <v>5828</v>
      </c>
      <c r="G16" s="29">
        <f>5237+E96+60</f>
        <v>6838</v>
      </c>
      <c r="H16" s="29">
        <f>5237+E111+70</f>
        <v>5848</v>
      </c>
    </row>
    <row r="17" spans="1:8" s="7" customFormat="1" ht="12.75">
      <c r="A17" s="28" t="s">
        <v>14</v>
      </c>
      <c r="B17" s="28" t="s">
        <v>31</v>
      </c>
      <c r="C17" s="28" t="s">
        <v>48</v>
      </c>
      <c r="D17" s="28"/>
      <c r="E17" s="29">
        <f>E64</f>
        <v>13800</v>
      </c>
      <c r="F17" s="29">
        <f>E79</f>
        <v>3000</v>
      </c>
      <c r="G17" s="29">
        <f>E95</f>
        <v>3300</v>
      </c>
      <c r="H17" s="29">
        <f>E110</f>
        <v>4500</v>
      </c>
    </row>
    <row r="18" spans="1:8" s="7" customFormat="1" ht="12.75">
      <c r="A18" s="39" t="s">
        <v>17</v>
      </c>
      <c r="B18" s="40" t="s">
        <v>32</v>
      </c>
      <c r="C18" s="41" t="s">
        <v>49</v>
      </c>
      <c r="D18" s="41"/>
      <c r="E18" s="42">
        <f>SUM(E16:E17)</f>
        <v>20578</v>
      </c>
      <c r="F18" s="42">
        <f>SUM(F16:F17)</f>
        <v>8828</v>
      </c>
      <c r="G18" s="42">
        <f>SUM(G16:G17)</f>
        <v>10138</v>
      </c>
      <c r="H18" s="42">
        <f>SUM(H16:H17)</f>
        <v>10348</v>
      </c>
    </row>
    <row r="19" spans="1:8" s="7" customFormat="1" ht="12.75">
      <c r="A19" s="28" t="s">
        <v>15</v>
      </c>
      <c r="B19" s="28"/>
      <c r="C19" s="28" t="s">
        <v>50</v>
      </c>
      <c r="D19" s="28"/>
      <c r="E19" s="34"/>
      <c r="F19" s="34"/>
      <c r="G19" s="34"/>
      <c r="H19" s="34"/>
    </row>
    <row r="20" spans="1:8" s="7" customFormat="1" ht="12.75">
      <c r="A20" s="28" t="s">
        <v>16</v>
      </c>
      <c r="B20" s="28"/>
      <c r="C20" s="28" t="s">
        <v>51</v>
      </c>
      <c r="D20" s="28"/>
      <c r="E20" s="34">
        <v>253</v>
      </c>
      <c r="F20" s="34">
        <v>379</v>
      </c>
      <c r="G20" s="34">
        <v>379</v>
      </c>
      <c r="H20" s="34">
        <v>379</v>
      </c>
    </row>
    <row r="21" spans="1:8" s="7" customFormat="1" ht="12.75">
      <c r="A21" s="28" t="s">
        <v>18</v>
      </c>
      <c r="B21" s="28"/>
      <c r="C21" s="28" t="s">
        <v>52</v>
      </c>
      <c r="D21" s="28"/>
      <c r="E21" s="34"/>
      <c r="F21" s="34"/>
      <c r="G21" s="34"/>
      <c r="H21" s="34"/>
    </row>
    <row r="22" spans="1:8" s="7" customFormat="1" ht="12.75">
      <c r="A22" s="28" t="s">
        <v>19</v>
      </c>
      <c r="B22" s="28"/>
      <c r="C22" s="28" t="s">
        <v>53</v>
      </c>
      <c r="D22" s="28"/>
      <c r="E22" s="34"/>
      <c r="F22" s="34"/>
      <c r="G22" s="34"/>
      <c r="H22" s="34"/>
    </row>
    <row r="23" spans="1:8" s="7" customFormat="1" ht="12.75">
      <c r="A23" s="28" t="s">
        <v>41</v>
      </c>
      <c r="B23" s="28"/>
      <c r="C23" s="28" t="s">
        <v>54</v>
      </c>
      <c r="D23" s="28"/>
      <c r="E23" s="34"/>
      <c r="F23" s="34"/>
      <c r="G23" s="34"/>
      <c r="H23" s="34"/>
    </row>
    <row r="24" spans="1:8" s="7" customFormat="1" ht="12.75">
      <c r="A24" s="39" t="s">
        <v>20</v>
      </c>
      <c r="B24" s="40" t="s">
        <v>33</v>
      </c>
      <c r="C24" s="41" t="s">
        <v>55</v>
      </c>
      <c r="D24" s="41"/>
      <c r="E24" s="42">
        <f>SUM(E19:E23)</f>
        <v>253</v>
      </c>
      <c r="F24" s="42">
        <f>SUM(F19:F23)</f>
        <v>379</v>
      </c>
      <c r="G24" s="42">
        <f>SUM(G19:G23)</f>
        <v>379</v>
      </c>
      <c r="H24" s="42">
        <f>SUM(H19:H23)</f>
        <v>379</v>
      </c>
    </row>
    <row r="25" spans="1:8" s="8" customFormat="1" ht="12.75">
      <c r="A25" s="39" t="s">
        <v>21</v>
      </c>
      <c r="B25" s="39" t="s">
        <v>58</v>
      </c>
      <c r="C25" s="39" t="s">
        <v>56</v>
      </c>
      <c r="D25" s="39"/>
      <c r="E25" s="43">
        <f>E18+E24</f>
        <v>20831</v>
      </c>
      <c r="F25" s="43">
        <f>F18+F24</f>
        <v>9207</v>
      </c>
      <c r="G25" s="43">
        <f>G18+G24</f>
        <v>10517</v>
      </c>
      <c r="H25" s="43">
        <f>H18+H24</f>
        <v>10727</v>
      </c>
    </row>
    <row r="26" spans="1:8" s="8" customFormat="1" ht="12.75">
      <c r="A26" s="26" t="s">
        <v>22</v>
      </c>
      <c r="B26" s="26" t="s">
        <v>34</v>
      </c>
      <c r="C26" s="24" t="s">
        <v>74</v>
      </c>
      <c r="D26" s="24"/>
      <c r="E26" s="27">
        <f>E15-E25</f>
        <v>1400</v>
      </c>
      <c r="F26" s="27">
        <f>F15-F25</f>
        <v>7367</v>
      </c>
      <c r="G26" s="27">
        <f>G15-G25</f>
        <v>2677</v>
      </c>
      <c r="H26" s="27">
        <f>H15-H25</f>
        <v>1697</v>
      </c>
    </row>
    <row r="27" spans="1:8" s="8" customFormat="1" ht="12.75">
      <c r="A27" s="44" t="s">
        <v>23</v>
      </c>
      <c r="B27" s="44" t="s">
        <v>35</v>
      </c>
      <c r="C27" s="45" t="s">
        <v>75</v>
      </c>
      <c r="D27" s="45"/>
      <c r="E27" s="46">
        <f>E3+E15-E25</f>
        <v>10177</v>
      </c>
      <c r="F27" s="46">
        <f>F3+F15-F25</f>
        <v>17544</v>
      </c>
      <c r="G27" s="46">
        <f>G3+G15-G25</f>
        <v>20221</v>
      </c>
      <c r="H27" s="46">
        <f>H3+H15-H25</f>
        <v>21918</v>
      </c>
    </row>
    <row r="28" spans="1:7" s="9" customFormat="1" ht="12.75">
      <c r="A28" s="8"/>
      <c r="B28" s="8"/>
      <c r="C28" s="7"/>
      <c r="D28" s="7"/>
      <c r="E28" s="7"/>
      <c r="F28" s="7"/>
      <c r="G28" s="7"/>
    </row>
    <row r="29" spans="1:7" s="9" customFormat="1" ht="12.75">
      <c r="A29" s="8"/>
      <c r="B29" s="8"/>
      <c r="C29" s="7"/>
      <c r="D29" s="7"/>
      <c r="E29" s="7"/>
      <c r="F29" s="7"/>
      <c r="G29" s="7"/>
    </row>
    <row r="30" spans="1:7" s="9" customFormat="1" ht="12.75">
      <c r="A30" s="8"/>
      <c r="B30" s="8"/>
      <c r="C30" s="7"/>
      <c r="D30" s="7"/>
      <c r="E30" s="7"/>
      <c r="F30" s="7"/>
      <c r="G30" s="7"/>
    </row>
    <row r="31" spans="1:7" s="9" customFormat="1" ht="12.75">
      <c r="A31" s="8"/>
      <c r="B31" s="8"/>
      <c r="C31" s="7"/>
      <c r="D31" s="7"/>
      <c r="E31" s="7"/>
      <c r="F31" s="7"/>
      <c r="G31" s="7"/>
    </row>
    <row r="32" spans="1:7" s="9" customFormat="1" ht="12.75">
      <c r="A32" s="8"/>
      <c r="B32" s="8"/>
      <c r="C32" s="7"/>
      <c r="D32" s="7"/>
      <c r="E32" s="7"/>
      <c r="F32" s="7"/>
      <c r="G32" s="7"/>
    </row>
    <row r="33" spans="1:7" s="9" customFormat="1" ht="12.75">
      <c r="A33" s="8"/>
      <c r="B33" s="8"/>
      <c r="C33" s="7"/>
      <c r="D33" s="7"/>
      <c r="E33" s="7"/>
      <c r="F33" s="7"/>
      <c r="G33" s="7"/>
    </row>
    <row r="34" spans="1:7" s="9" customFormat="1" ht="12.75">
      <c r="A34" s="10" t="s">
        <v>108</v>
      </c>
      <c r="B34" s="10"/>
      <c r="C34" s="11"/>
      <c r="D34" s="11"/>
      <c r="E34" s="11"/>
      <c r="F34" s="11"/>
      <c r="G34" s="7"/>
    </row>
    <row r="35" spans="1:8" s="9" customFormat="1" ht="12.75">
      <c r="A35" s="12" t="s">
        <v>123</v>
      </c>
      <c r="B35" s="13"/>
      <c r="C35" s="12"/>
      <c r="D35" s="12"/>
      <c r="E35" s="12"/>
      <c r="F35" s="12"/>
      <c r="G35" s="14"/>
      <c r="H35" s="15"/>
    </row>
    <row r="36" spans="1:8" s="9" customFormat="1" ht="12.75">
      <c r="A36" s="12" t="s">
        <v>129</v>
      </c>
      <c r="B36" s="13"/>
      <c r="C36" s="12"/>
      <c r="D36" s="12"/>
      <c r="E36" s="12"/>
      <c r="F36" s="12"/>
      <c r="G36" s="14"/>
      <c r="H36" s="15"/>
    </row>
    <row r="37" spans="1:8" s="9" customFormat="1" ht="12.75">
      <c r="A37" s="13"/>
      <c r="B37" s="13"/>
      <c r="C37" s="12"/>
      <c r="D37" s="12"/>
      <c r="E37" s="12"/>
      <c r="F37" s="12"/>
      <c r="G37" s="14"/>
      <c r="H37" s="15"/>
    </row>
    <row r="38" spans="1:8" s="9" customFormat="1" ht="12.75">
      <c r="A38" s="12" t="s">
        <v>124</v>
      </c>
      <c r="B38" s="13"/>
      <c r="C38" s="12"/>
      <c r="D38" s="12"/>
      <c r="E38" s="12"/>
      <c r="F38" s="12"/>
      <c r="G38" s="14"/>
      <c r="H38" s="15"/>
    </row>
    <row r="39" spans="1:8" s="9" customFormat="1" ht="12.75">
      <c r="A39" s="12" t="s">
        <v>130</v>
      </c>
      <c r="B39" s="13"/>
      <c r="C39" s="12"/>
      <c r="D39" s="12"/>
      <c r="E39" s="12"/>
      <c r="F39" s="12"/>
      <c r="G39" s="14"/>
      <c r="H39" s="15"/>
    </row>
    <row r="40" spans="1:8" s="9" customFormat="1" ht="12.75">
      <c r="A40" s="12"/>
      <c r="B40" s="13"/>
      <c r="C40" s="12"/>
      <c r="D40" s="12"/>
      <c r="E40" s="12"/>
      <c r="F40" s="12"/>
      <c r="G40" s="14"/>
      <c r="H40" s="15"/>
    </row>
    <row r="41" spans="1:8" s="9" customFormat="1" ht="12.75">
      <c r="A41" s="16" t="s">
        <v>131</v>
      </c>
      <c r="B41" s="13"/>
      <c r="C41" s="12"/>
      <c r="D41" s="12"/>
      <c r="E41" s="12"/>
      <c r="F41" s="12"/>
      <c r="G41" s="14"/>
      <c r="H41" s="15"/>
    </row>
    <row r="42" spans="1:8" s="9" customFormat="1" ht="12.75">
      <c r="A42" s="12" t="s">
        <v>132</v>
      </c>
      <c r="B42" s="13"/>
      <c r="C42" s="12"/>
      <c r="D42" s="12"/>
      <c r="E42" s="12"/>
      <c r="F42" s="12"/>
      <c r="G42" s="14"/>
      <c r="H42" s="15"/>
    </row>
    <row r="43" spans="1:8" s="9" customFormat="1" ht="12.75">
      <c r="A43" s="13"/>
      <c r="B43" s="13"/>
      <c r="C43" s="12"/>
      <c r="D43" s="12"/>
      <c r="E43" s="12"/>
      <c r="F43" s="12"/>
      <c r="G43" s="14"/>
      <c r="H43" s="15"/>
    </row>
    <row r="44" spans="1:8" s="9" customFormat="1" ht="12.75">
      <c r="A44" s="12" t="s">
        <v>133</v>
      </c>
      <c r="B44" s="13"/>
      <c r="C44" s="12"/>
      <c r="D44" s="12"/>
      <c r="E44" s="12"/>
      <c r="F44" s="12"/>
      <c r="G44" s="14"/>
      <c r="H44" s="15"/>
    </row>
    <row r="45" spans="1:8" s="9" customFormat="1" ht="12.75">
      <c r="A45" s="12"/>
      <c r="B45" s="13"/>
      <c r="C45" s="12"/>
      <c r="D45" s="12"/>
      <c r="E45" s="12"/>
      <c r="F45" s="12"/>
      <c r="G45" s="14"/>
      <c r="H45" s="15"/>
    </row>
    <row r="46" spans="1:8" s="9" customFormat="1" ht="12.75">
      <c r="A46" s="12"/>
      <c r="B46" s="13"/>
      <c r="C46" s="12"/>
      <c r="D46" s="12"/>
      <c r="E46" s="12"/>
      <c r="F46" s="12"/>
      <c r="G46" s="14"/>
      <c r="H46" s="15"/>
    </row>
    <row r="47" spans="1:8" s="9" customFormat="1" ht="12.75">
      <c r="A47" s="16"/>
      <c r="B47" s="13"/>
      <c r="C47" s="12"/>
      <c r="D47" s="12"/>
      <c r="E47" s="12"/>
      <c r="F47" s="12"/>
      <c r="G47" s="14"/>
      <c r="H47" s="15"/>
    </row>
    <row r="48" spans="1:8" s="9" customFormat="1" ht="12.75">
      <c r="A48" s="12"/>
      <c r="B48" s="13"/>
      <c r="C48" s="12"/>
      <c r="D48" s="12"/>
      <c r="E48" s="12"/>
      <c r="F48" s="12"/>
      <c r="G48" s="14"/>
      <c r="H48" s="15"/>
    </row>
    <row r="49" spans="1:6" s="6" customFormat="1" ht="15.75">
      <c r="A49" s="4" t="s">
        <v>81</v>
      </c>
      <c r="B49" s="5"/>
      <c r="C49" s="4"/>
      <c r="D49" s="4"/>
      <c r="E49" s="5"/>
      <c r="F49" s="5"/>
    </row>
    <row r="50" spans="1:6" s="9" customFormat="1" ht="12.75">
      <c r="A50" s="7"/>
      <c r="B50" s="7"/>
      <c r="C50" s="7"/>
      <c r="D50" s="7"/>
      <c r="E50" s="7"/>
      <c r="F50" s="7"/>
    </row>
    <row r="51" spans="1:8" s="9" customFormat="1" ht="12.75">
      <c r="A51" s="106" t="s">
        <v>61</v>
      </c>
      <c r="B51" s="107"/>
      <c r="C51" s="107"/>
      <c r="D51" s="107"/>
      <c r="E51" s="107"/>
      <c r="F51" s="107"/>
      <c r="G51" s="107"/>
      <c r="H51" s="103"/>
    </row>
    <row r="52" spans="1:8" s="9" customFormat="1" ht="12.75">
      <c r="A52" s="47" t="s">
        <v>66</v>
      </c>
      <c r="B52" s="48"/>
      <c r="C52" s="49"/>
      <c r="D52" s="96" t="s">
        <v>64</v>
      </c>
      <c r="E52" s="97"/>
      <c r="F52" s="97"/>
      <c r="G52" s="97"/>
      <c r="H52" s="98"/>
    </row>
    <row r="53" spans="1:8" s="9" customFormat="1" ht="12.75">
      <c r="A53" s="50"/>
      <c r="B53" s="48"/>
      <c r="C53" s="49"/>
      <c r="D53" s="51" t="s">
        <v>77</v>
      </c>
      <c r="E53" s="99" t="s">
        <v>65</v>
      </c>
      <c r="F53" s="101" t="s">
        <v>76</v>
      </c>
      <c r="G53" s="102"/>
      <c r="H53" s="103"/>
    </row>
    <row r="54" spans="1:8" s="9" customFormat="1" ht="12.75">
      <c r="A54" s="52" t="s">
        <v>109</v>
      </c>
      <c r="B54" s="53"/>
      <c r="C54" s="54"/>
      <c r="D54" s="55" t="s">
        <v>78</v>
      </c>
      <c r="E54" s="100"/>
      <c r="F54" s="56" t="s">
        <v>79</v>
      </c>
      <c r="G54" s="56" t="s">
        <v>82</v>
      </c>
      <c r="H54" s="56" t="s">
        <v>68</v>
      </c>
    </row>
    <row r="55" spans="1:8" s="9" customFormat="1" ht="12.75">
      <c r="A55" s="57" t="s">
        <v>93</v>
      </c>
      <c r="B55" s="58"/>
      <c r="C55" s="59"/>
      <c r="D55" s="60" t="s">
        <v>63</v>
      </c>
      <c r="E55" s="64">
        <f>(17.417*2)*12-0.008</f>
        <v>418.00000000000006</v>
      </c>
      <c r="F55" s="29">
        <v>307</v>
      </c>
      <c r="G55" s="29"/>
      <c r="H55" s="29">
        <f aca="true" t="shared" si="0" ref="H55:H62">E55-F55-G55</f>
        <v>111.00000000000006</v>
      </c>
    </row>
    <row r="56" spans="1:8" s="9" customFormat="1" ht="12.75">
      <c r="A56" s="57" t="s">
        <v>83</v>
      </c>
      <c r="B56" s="58"/>
      <c r="C56" s="59"/>
      <c r="D56" s="60" t="s">
        <v>63</v>
      </c>
      <c r="E56" s="64">
        <v>123</v>
      </c>
      <c r="F56" s="29">
        <v>123</v>
      </c>
      <c r="G56" s="29"/>
      <c r="H56" s="29">
        <f t="shared" si="0"/>
        <v>0</v>
      </c>
    </row>
    <row r="57" spans="1:8" s="9" customFormat="1" ht="12.75">
      <c r="A57" s="57" t="s">
        <v>128</v>
      </c>
      <c r="B57" s="62"/>
      <c r="C57" s="63"/>
      <c r="D57" s="60" t="s">
        <v>62</v>
      </c>
      <c r="E57" s="64">
        <v>6800</v>
      </c>
      <c r="F57" s="29">
        <v>4800</v>
      </c>
      <c r="G57" s="29"/>
      <c r="H57" s="29">
        <v>2000</v>
      </c>
    </row>
    <row r="58" spans="1:8" s="9" customFormat="1" ht="12.75">
      <c r="A58" s="57" t="s">
        <v>95</v>
      </c>
      <c r="B58" s="58"/>
      <c r="C58" s="59"/>
      <c r="D58" s="60" t="s">
        <v>62</v>
      </c>
      <c r="E58" s="64">
        <v>1000</v>
      </c>
      <c r="F58" s="29">
        <v>800</v>
      </c>
      <c r="G58" s="29"/>
      <c r="H58" s="29">
        <f t="shared" si="0"/>
        <v>200</v>
      </c>
    </row>
    <row r="59" spans="1:8" s="9" customFormat="1" ht="12.75">
      <c r="A59" s="57" t="s">
        <v>97</v>
      </c>
      <c r="B59" s="58"/>
      <c r="C59" s="59"/>
      <c r="D59" s="60" t="s">
        <v>62</v>
      </c>
      <c r="E59" s="64">
        <v>400</v>
      </c>
      <c r="F59" s="29">
        <v>280</v>
      </c>
      <c r="G59" s="61"/>
      <c r="H59" s="29">
        <f t="shared" si="0"/>
        <v>120</v>
      </c>
    </row>
    <row r="60" spans="1:8" s="9" customFormat="1" ht="12.75">
      <c r="A60" s="57" t="s">
        <v>111</v>
      </c>
      <c r="B60" s="58"/>
      <c r="C60" s="59"/>
      <c r="D60" s="60" t="s">
        <v>62</v>
      </c>
      <c r="E60" s="64">
        <v>2000</v>
      </c>
      <c r="F60" s="29">
        <f>E60*80%</f>
        <v>1600</v>
      </c>
      <c r="G60" s="61"/>
      <c r="H60" s="29">
        <f t="shared" si="0"/>
        <v>400</v>
      </c>
    </row>
    <row r="61" spans="1:8" s="9" customFormat="1" ht="12.75">
      <c r="A61" s="57" t="s">
        <v>112</v>
      </c>
      <c r="B61" s="58"/>
      <c r="C61" s="59"/>
      <c r="D61" s="60" t="s">
        <v>63</v>
      </c>
      <c r="E61" s="64">
        <v>1000</v>
      </c>
      <c r="F61" s="29">
        <f>E61*80%</f>
        <v>800</v>
      </c>
      <c r="G61" s="61"/>
      <c r="H61" s="29">
        <f>E61-F61-G61</f>
        <v>200</v>
      </c>
    </row>
    <row r="62" spans="1:8" s="9" customFormat="1" ht="12.75">
      <c r="A62" s="57" t="s">
        <v>122</v>
      </c>
      <c r="B62" s="58"/>
      <c r="C62" s="59"/>
      <c r="D62" s="60" t="s">
        <v>62</v>
      </c>
      <c r="E62" s="64">
        <v>3600</v>
      </c>
      <c r="F62" s="29"/>
      <c r="G62" s="61">
        <v>3600</v>
      </c>
      <c r="H62" s="29">
        <f t="shared" si="0"/>
        <v>0</v>
      </c>
    </row>
    <row r="63" spans="1:8" s="9" customFormat="1" ht="12.75">
      <c r="A63" s="65" t="s">
        <v>67</v>
      </c>
      <c r="B63" s="66"/>
      <c r="C63" s="66"/>
      <c r="D63" s="67"/>
      <c r="E63" s="68">
        <f>SUM(E55:E62)</f>
        <v>15341</v>
      </c>
      <c r="F63" s="69">
        <f>SUM(F55:F62)</f>
        <v>8710</v>
      </c>
      <c r="G63" s="69">
        <f>SUM(G55:G62)</f>
        <v>3600</v>
      </c>
      <c r="H63" s="69">
        <f>SUM(H55:H62)</f>
        <v>3031</v>
      </c>
    </row>
    <row r="64" spans="1:8" s="9" customFormat="1" ht="12.75">
      <c r="A64" s="70" t="s">
        <v>90</v>
      </c>
      <c r="B64" s="71"/>
      <c r="C64" s="72"/>
      <c r="D64" s="73" t="s">
        <v>62</v>
      </c>
      <c r="E64" s="74">
        <f>E57+E58+E59+E60+E62</f>
        <v>13800</v>
      </c>
      <c r="F64" s="74">
        <f>F57+F58+F59+F60+F62</f>
        <v>7480</v>
      </c>
      <c r="G64" s="74">
        <f>G57+G58+G59+G60+G62</f>
        <v>3600</v>
      </c>
      <c r="H64" s="74">
        <f>H57+H58+H59+H60+H62</f>
        <v>2720</v>
      </c>
    </row>
    <row r="65" spans="1:8" s="9" customFormat="1" ht="12.75">
      <c r="A65" s="70" t="s">
        <v>67</v>
      </c>
      <c r="B65" s="71"/>
      <c r="C65" s="72"/>
      <c r="D65" s="73" t="s">
        <v>63</v>
      </c>
      <c r="E65" s="74">
        <f>E55+E56+E61</f>
        <v>1541</v>
      </c>
      <c r="F65" s="74">
        <f>F55+F56+F61</f>
        <v>1230</v>
      </c>
      <c r="G65" s="74">
        <f>G55+G56+G61</f>
        <v>0</v>
      </c>
      <c r="H65" s="74">
        <f>H55+H56+H61</f>
        <v>311.00000000000006</v>
      </c>
    </row>
    <row r="66" spans="1:6" s="9" customFormat="1" ht="12.75">
      <c r="A66" s="7"/>
      <c r="B66" s="7"/>
      <c r="C66" s="7"/>
      <c r="D66" s="7"/>
      <c r="E66" s="7"/>
      <c r="F66" s="7"/>
    </row>
    <row r="67" spans="1:8" s="9" customFormat="1" ht="12.75">
      <c r="A67" s="106" t="s">
        <v>84</v>
      </c>
      <c r="B67" s="107"/>
      <c r="C67" s="107"/>
      <c r="D67" s="107"/>
      <c r="E67" s="107"/>
      <c r="F67" s="107"/>
      <c r="G67" s="107"/>
      <c r="H67" s="103"/>
    </row>
    <row r="68" spans="1:8" s="9" customFormat="1" ht="12.75">
      <c r="A68" s="47" t="s">
        <v>66</v>
      </c>
      <c r="B68" s="48"/>
      <c r="C68" s="49"/>
      <c r="D68" s="96" t="s">
        <v>64</v>
      </c>
      <c r="E68" s="97"/>
      <c r="F68" s="97"/>
      <c r="G68" s="97"/>
      <c r="H68" s="98"/>
    </row>
    <row r="69" spans="1:8" s="9" customFormat="1" ht="12.75">
      <c r="A69" s="50"/>
      <c r="B69" s="48"/>
      <c r="C69" s="49"/>
      <c r="D69" s="51" t="s">
        <v>77</v>
      </c>
      <c r="E69" s="99" t="s">
        <v>65</v>
      </c>
      <c r="F69" s="101" t="s">
        <v>76</v>
      </c>
      <c r="G69" s="102"/>
      <c r="H69" s="103"/>
    </row>
    <row r="70" spans="1:8" s="9" customFormat="1" ht="12.75">
      <c r="A70" s="52" t="s">
        <v>109</v>
      </c>
      <c r="B70" s="53"/>
      <c r="C70" s="54"/>
      <c r="D70" s="55" t="s">
        <v>78</v>
      </c>
      <c r="E70" s="100"/>
      <c r="F70" s="56" t="s">
        <v>79</v>
      </c>
      <c r="G70" s="56" t="s">
        <v>82</v>
      </c>
      <c r="H70" s="56" t="s">
        <v>68</v>
      </c>
    </row>
    <row r="71" spans="1:8" s="9" customFormat="1" ht="12.75">
      <c r="A71" s="57" t="s">
        <v>93</v>
      </c>
      <c r="B71" s="58"/>
      <c r="C71" s="59"/>
      <c r="D71" s="60" t="s">
        <v>63</v>
      </c>
      <c r="E71" s="64">
        <f>(17.417*2)*12-0.008</f>
        <v>418.00000000000006</v>
      </c>
      <c r="F71" s="29">
        <f>(15*2)*12</f>
        <v>360</v>
      </c>
      <c r="G71" s="29"/>
      <c r="H71" s="29">
        <f aca="true" t="shared" si="1" ref="H71:H77">E71-F71-G71</f>
        <v>58.00000000000006</v>
      </c>
    </row>
    <row r="72" spans="1:8" s="9" customFormat="1" ht="12.75">
      <c r="A72" s="57" t="s">
        <v>83</v>
      </c>
      <c r="B72" s="58"/>
      <c r="C72" s="59"/>
      <c r="D72" s="60" t="s">
        <v>63</v>
      </c>
      <c r="E72" s="64">
        <v>123</v>
      </c>
      <c r="F72" s="29">
        <v>123</v>
      </c>
      <c r="G72" s="29"/>
      <c r="H72" s="29">
        <f t="shared" si="1"/>
        <v>0</v>
      </c>
    </row>
    <row r="73" spans="1:8" s="9" customFormat="1" ht="12.75">
      <c r="A73" s="57" t="s">
        <v>73</v>
      </c>
      <c r="B73" s="62"/>
      <c r="C73" s="63"/>
      <c r="D73" s="60" t="s">
        <v>62</v>
      </c>
      <c r="E73" s="64">
        <v>3000</v>
      </c>
      <c r="F73" s="29">
        <v>2400</v>
      </c>
      <c r="G73" s="29"/>
      <c r="H73" s="29">
        <f t="shared" si="1"/>
        <v>600</v>
      </c>
    </row>
    <row r="74" spans="1:8" s="9" customFormat="1" ht="12.75">
      <c r="A74" s="57"/>
      <c r="B74" s="58"/>
      <c r="C74" s="59"/>
      <c r="D74" s="60"/>
      <c r="E74" s="64"/>
      <c r="F74" s="29"/>
      <c r="G74" s="29"/>
      <c r="H74" s="29">
        <f t="shared" si="1"/>
        <v>0</v>
      </c>
    </row>
    <row r="75" spans="1:8" s="9" customFormat="1" ht="12.75">
      <c r="A75" s="57"/>
      <c r="B75" s="58"/>
      <c r="C75" s="59"/>
      <c r="D75" s="60"/>
      <c r="E75" s="64"/>
      <c r="F75" s="29"/>
      <c r="G75" s="29"/>
      <c r="H75" s="29">
        <f t="shared" si="1"/>
        <v>0</v>
      </c>
    </row>
    <row r="76" spans="1:8" s="9" customFormat="1" ht="12.75">
      <c r="A76" s="57"/>
      <c r="B76" s="58"/>
      <c r="C76" s="59"/>
      <c r="D76" s="60"/>
      <c r="E76" s="64"/>
      <c r="F76" s="29"/>
      <c r="G76" s="29"/>
      <c r="H76" s="29">
        <f t="shared" si="1"/>
        <v>0</v>
      </c>
    </row>
    <row r="77" spans="1:8" s="9" customFormat="1" ht="12.75">
      <c r="A77" s="57"/>
      <c r="B77" s="58"/>
      <c r="C77" s="59"/>
      <c r="D77" s="60"/>
      <c r="E77" s="64"/>
      <c r="F77" s="29"/>
      <c r="G77" s="29"/>
      <c r="H77" s="29">
        <f t="shared" si="1"/>
        <v>0</v>
      </c>
    </row>
    <row r="78" spans="1:8" s="9" customFormat="1" ht="12.75">
      <c r="A78" s="65" t="s">
        <v>67</v>
      </c>
      <c r="B78" s="66"/>
      <c r="C78" s="66"/>
      <c r="D78" s="67"/>
      <c r="E78" s="68">
        <f>SUM(E71:E77)</f>
        <v>3541</v>
      </c>
      <c r="F78" s="69">
        <f>SUM(F71:F77)</f>
        <v>2883</v>
      </c>
      <c r="G78" s="69">
        <f>SUM(G71:G77)</f>
        <v>0</v>
      </c>
      <c r="H78" s="69">
        <f>SUM(H71:H77)</f>
        <v>658</v>
      </c>
    </row>
    <row r="79" spans="1:8" s="9" customFormat="1" ht="12.75">
      <c r="A79" s="70" t="s">
        <v>90</v>
      </c>
      <c r="B79" s="71"/>
      <c r="C79" s="72"/>
      <c r="D79" s="73" t="s">
        <v>62</v>
      </c>
      <c r="E79" s="74">
        <f>E73+E74</f>
        <v>3000</v>
      </c>
      <c r="F79" s="74">
        <f>F73+F74</f>
        <v>2400</v>
      </c>
      <c r="G79" s="74">
        <f>G73+G74</f>
        <v>0</v>
      </c>
      <c r="H79" s="75">
        <f>H73+H74</f>
        <v>600</v>
      </c>
    </row>
    <row r="80" spans="1:8" s="9" customFormat="1" ht="12.75">
      <c r="A80" s="70" t="s">
        <v>67</v>
      </c>
      <c r="B80" s="71"/>
      <c r="C80" s="72"/>
      <c r="D80" s="73" t="s">
        <v>63</v>
      </c>
      <c r="E80" s="74">
        <f>E71+E72</f>
        <v>541</v>
      </c>
      <c r="F80" s="74">
        <f>F71+F72</f>
        <v>483</v>
      </c>
      <c r="G80" s="74">
        <f>G71+G72</f>
        <v>0</v>
      </c>
      <c r="H80" s="75">
        <f>H71+H72</f>
        <v>58.00000000000006</v>
      </c>
    </row>
    <row r="81" spans="1:6" s="9" customFormat="1" ht="12.75">
      <c r="A81" s="7"/>
      <c r="B81" s="7"/>
      <c r="C81" s="7"/>
      <c r="D81" s="7"/>
      <c r="E81" s="7"/>
      <c r="F81" s="7"/>
    </row>
    <row r="82" spans="1:8" s="9" customFormat="1" ht="12.75">
      <c r="A82" s="106" t="s">
        <v>85</v>
      </c>
      <c r="B82" s="107"/>
      <c r="C82" s="107"/>
      <c r="D82" s="107"/>
      <c r="E82" s="107"/>
      <c r="F82" s="107"/>
      <c r="G82" s="107"/>
      <c r="H82" s="103"/>
    </row>
    <row r="83" spans="1:8" s="9" customFormat="1" ht="12.75">
      <c r="A83" s="47" t="s">
        <v>66</v>
      </c>
      <c r="B83" s="48"/>
      <c r="C83" s="49"/>
      <c r="D83" s="96" t="s">
        <v>64</v>
      </c>
      <c r="E83" s="97"/>
      <c r="F83" s="97"/>
      <c r="G83" s="97"/>
      <c r="H83" s="98"/>
    </row>
    <row r="84" spans="1:8" s="9" customFormat="1" ht="12.75">
      <c r="A84" s="50"/>
      <c r="B84" s="48"/>
      <c r="C84" s="49"/>
      <c r="D84" s="51" t="s">
        <v>77</v>
      </c>
      <c r="E84" s="99" t="s">
        <v>65</v>
      </c>
      <c r="F84" s="101" t="s">
        <v>76</v>
      </c>
      <c r="G84" s="102"/>
      <c r="H84" s="103"/>
    </row>
    <row r="85" spans="1:8" s="9" customFormat="1" ht="12.75">
      <c r="A85" s="52" t="s">
        <v>109</v>
      </c>
      <c r="B85" s="53"/>
      <c r="C85" s="54"/>
      <c r="D85" s="55" t="s">
        <v>78</v>
      </c>
      <c r="E85" s="100"/>
      <c r="F85" s="56" t="s">
        <v>79</v>
      </c>
      <c r="G85" s="56" t="s">
        <v>82</v>
      </c>
      <c r="H85" s="56" t="s">
        <v>68</v>
      </c>
    </row>
    <row r="86" spans="1:8" s="9" customFormat="1" ht="12.75">
      <c r="A86" s="57" t="s">
        <v>93</v>
      </c>
      <c r="B86" s="58"/>
      <c r="C86" s="59"/>
      <c r="D86" s="60" t="s">
        <v>63</v>
      </c>
      <c r="E86" s="64">
        <f>(17.417*2)*12-0.008</f>
        <v>418.00000000000006</v>
      </c>
      <c r="F86" s="29">
        <f>(15*2)*12</f>
        <v>360</v>
      </c>
      <c r="G86" s="29"/>
      <c r="H86" s="29">
        <f aca="true" t="shared" si="2" ref="H86:H93">E86-F86-G86</f>
        <v>58.00000000000006</v>
      </c>
    </row>
    <row r="87" spans="1:8" s="9" customFormat="1" ht="12.75">
      <c r="A87" s="57" t="s">
        <v>83</v>
      </c>
      <c r="B87" s="58"/>
      <c r="C87" s="59"/>
      <c r="D87" s="60" t="s">
        <v>63</v>
      </c>
      <c r="E87" s="64">
        <v>123</v>
      </c>
      <c r="F87" s="29">
        <v>123</v>
      </c>
      <c r="G87" s="29"/>
      <c r="H87" s="29">
        <f t="shared" si="2"/>
        <v>0</v>
      </c>
    </row>
    <row r="88" spans="1:8" s="9" customFormat="1" ht="12.75">
      <c r="A88" s="57" t="s">
        <v>103</v>
      </c>
      <c r="B88" s="62"/>
      <c r="C88" s="63"/>
      <c r="D88" s="60" t="s">
        <v>62</v>
      </c>
      <c r="E88" s="64">
        <v>3300</v>
      </c>
      <c r="F88" s="29">
        <v>2640</v>
      </c>
      <c r="G88" s="29"/>
      <c r="H88" s="29">
        <f t="shared" si="2"/>
        <v>660</v>
      </c>
    </row>
    <row r="89" spans="1:8" s="9" customFormat="1" ht="12.75">
      <c r="A89" s="57" t="s">
        <v>121</v>
      </c>
      <c r="B89" s="58"/>
      <c r="C89" s="59"/>
      <c r="D89" s="60" t="s">
        <v>63</v>
      </c>
      <c r="E89" s="64">
        <v>1000</v>
      </c>
      <c r="F89" s="29"/>
      <c r="G89" s="61"/>
      <c r="H89" s="29">
        <f t="shared" si="2"/>
        <v>1000</v>
      </c>
    </row>
    <row r="90" spans="1:8" s="9" customFormat="1" ht="12.75">
      <c r="A90" s="57"/>
      <c r="B90" s="58"/>
      <c r="C90" s="59"/>
      <c r="D90" s="60"/>
      <c r="E90" s="64"/>
      <c r="F90" s="29"/>
      <c r="G90" s="29"/>
      <c r="H90" s="29">
        <f t="shared" si="2"/>
        <v>0</v>
      </c>
    </row>
    <row r="91" spans="1:8" s="9" customFormat="1" ht="12.75">
      <c r="A91" s="57"/>
      <c r="B91" s="58"/>
      <c r="C91" s="59"/>
      <c r="D91" s="60"/>
      <c r="E91" s="64"/>
      <c r="F91" s="29"/>
      <c r="G91" s="29"/>
      <c r="H91" s="29">
        <f>E91-F91-G91</f>
        <v>0</v>
      </c>
    </row>
    <row r="92" spans="1:8" s="9" customFormat="1" ht="12.75">
      <c r="A92" s="57"/>
      <c r="B92" s="58"/>
      <c r="C92" s="59"/>
      <c r="D92" s="60"/>
      <c r="E92" s="64"/>
      <c r="F92" s="29"/>
      <c r="G92" s="29"/>
      <c r="H92" s="29">
        <f t="shared" si="2"/>
        <v>0</v>
      </c>
    </row>
    <row r="93" spans="1:8" s="9" customFormat="1" ht="12.75">
      <c r="A93" s="57"/>
      <c r="B93" s="58"/>
      <c r="C93" s="59"/>
      <c r="D93" s="60"/>
      <c r="E93" s="64"/>
      <c r="F93" s="29"/>
      <c r="G93" s="29"/>
      <c r="H93" s="29">
        <f t="shared" si="2"/>
        <v>0</v>
      </c>
    </row>
    <row r="94" spans="1:8" s="9" customFormat="1" ht="12.75">
      <c r="A94" s="65" t="s">
        <v>67</v>
      </c>
      <c r="B94" s="66"/>
      <c r="C94" s="66"/>
      <c r="D94" s="67"/>
      <c r="E94" s="68">
        <f>SUM(E86:E93)</f>
        <v>4841</v>
      </c>
      <c r="F94" s="69">
        <f>SUM(F86:F93)</f>
        <v>3123</v>
      </c>
      <c r="G94" s="69">
        <f>SUM(G86:G93)</f>
        <v>0</v>
      </c>
      <c r="H94" s="69">
        <f>SUM(H86:H93)</f>
        <v>1718</v>
      </c>
    </row>
    <row r="95" spans="1:8" s="9" customFormat="1" ht="12.75">
      <c r="A95" s="70" t="s">
        <v>90</v>
      </c>
      <c r="B95" s="71"/>
      <c r="C95" s="72"/>
      <c r="D95" s="73" t="s">
        <v>62</v>
      </c>
      <c r="E95" s="74">
        <f>E88</f>
        <v>3300</v>
      </c>
      <c r="F95" s="74">
        <f>F88+F89</f>
        <v>2640</v>
      </c>
      <c r="G95" s="74">
        <f>G88+G89</f>
        <v>0</v>
      </c>
      <c r="H95" s="75">
        <f>H88+H89</f>
        <v>1660</v>
      </c>
    </row>
    <row r="96" spans="1:8" s="9" customFormat="1" ht="12.75">
      <c r="A96" s="70" t="s">
        <v>67</v>
      </c>
      <c r="B96" s="71"/>
      <c r="C96" s="72"/>
      <c r="D96" s="73" t="s">
        <v>63</v>
      </c>
      <c r="E96" s="74">
        <f>E86+E87+E89</f>
        <v>1541</v>
      </c>
      <c r="F96" s="74">
        <f>F86+F87</f>
        <v>483</v>
      </c>
      <c r="G96" s="74">
        <f>G86+G87</f>
        <v>0</v>
      </c>
      <c r="H96" s="75">
        <f>H86+H87</f>
        <v>58.00000000000006</v>
      </c>
    </row>
    <row r="97" spans="1:6" s="9" customFormat="1" ht="12.75">
      <c r="A97" s="7"/>
      <c r="B97" s="7"/>
      <c r="C97" s="7"/>
      <c r="D97" s="7"/>
      <c r="E97" s="7"/>
      <c r="F97" s="7"/>
    </row>
    <row r="98" spans="1:8" s="9" customFormat="1" ht="12.75">
      <c r="A98" s="106" t="s">
        <v>106</v>
      </c>
      <c r="B98" s="107"/>
      <c r="C98" s="107"/>
      <c r="D98" s="107"/>
      <c r="E98" s="107"/>
      <c r="F98" s="107"/>
      <c r="G98" s="107"/>
      <c r="H98" s="103"/>
    </row>
    <row r="99" spans="1:8" s="9" customFormat="1" ht="12.75">
      <c r="A99" s="47" t="s">
        <v>66</v>
      </c>
      <c r="B99" s="48"/>
      <c r="C99" s="49"/>
      <c r="D99" s="96" t="s">
        <v>64</v>
      </c>
      <c r="E99" s="97"/>
      <c r="F99" s="97"/>
      <c r="G99" s="97"/>
      <c r="H99" s="98"/>
    </row>
    <row r="100" spans="1:8" s="9" customFormat="1" ht="12.75">
      <c r="A100" s="50"/>
      <c r="B100" s="48"/>
      <c r="C100" s="49"/>
      <c r="D100" s="51" t="s">
        <v>77</v>
      </c>
      <c r="E100" s="99" t="s">
        <v>65</v>
      </c>
      <c r="F100" s="101" t="s">
        <v>76</v>
      </c>
      <c r="G100" s="102"/>
      <c r="H100" s="103"/>
    </row>
    <row r="101" spans="1:8" s="9" customFormat="1" ht="12.75">
      <c r="A101" s="52" t="s">
        <v>109</v>
      </c>
      <c r="B101" s="53"/>
      <c r="C101" s="54"/>
      <c r="D101" s="55" t="s">
        <v>78</v>
      </c>
      <c r="E101" s="100"/>
      <c r="F101" s="56" t="s">
        <v>79</v>
      </c>
      <c r="G101" s="56" t="s">
        <v>82</v>
      </c>
      <c r="H101" s="56" t="s">
        <v>68</v>
      </c>
    </row>
    <row r="102" spans="1:8" s="9" customFormat="1" ht="12.75">
      <c r="A102" s="57" t="s">
        <v>93</v>
      </c>
      <c r="B102" s="58"/>
      <c r="C102" s="59"/>
      <c r="D102" s="60" t="s">
        <v>63</v>
      </c>
      <c r="E102" s="64">
        <f>(17.417*2)*12-0.008</f>
        <v>418.00000000000006</v>
      </c>
      <c r="F102" s="29">
        <f>(15*2)*12</f>
        <v>360</v>
      </c>
      <c r="G102" s="29"/>
      <c r="H102" s="29">
        <f aca="true" t="shared" si="3" ref="H102:H108">E102-F102-G102</f>
        <v>58.00000000000006</v>
      </c>
    </row>
    <row r="103" spans="1:8" s="9" customFormat="1" ht="12.75">
      <c r="A103" s="57" t="s">
        <v>83</v>
      </c>
      <c r="B103" s="58"/>
      <c r="C103" s="59"/>
      <c r="D103" s="60" t="s">
        <v>63</v>
      </c>
      <c r="E103" s="64">
        <v>123</v>
      </c>
      <c r="F103" s="29">
        <v>123</v>
      </c>
      <c r="G103" s="29"/>
      <c r="H103" s="29">
        <f t="shared" si="3"/>
        <v>0</v>
      </c>
    </row>
    <row r="104" spans="1:8" s="9" customFormat="1" ht="12.75">
      <c r="A104" s="57" t="s">
        <v>107</v>
      </c>
      <c r="B104" s="62"/>
      <c r="C104" s="63"/>
      <c r="D104" s="60" t="s">
        <v>62</v>
      </c>
      <c r="E104" s="64">
        <v>2000</v>
      </c>
      <c r="F104" s="29"/>
      <c r="G104" s="29"/>
      <c r="H104" s="29">
        <f t="shared" si="3"/>
        <v>2000</v>
      </c>
    </row>
    <row r="105" spans="1:8" s="9" customFormat="1" ht="12.75">
      <c r="A105" s="57" t="s">
        <v>110</v>
      </c>
      <c r="B105" s="58"/>
      <c r="C105" s="59"/>
      <c r="D105" s="60" t="s">
        <v>62</v>
      </c>
      <c r="E105" s="64">
        <v>2500</v>
      </c>
      <c r="F105" s="29">
        <f>E105*70%</f>
        <v>1750</v>
      </c>
      <c r="G105" s="61"/>
      <c r="H105" s="29">
        <f t="shared" si="3"/>
        <v>750</v>
      </c>
    </row>
    <row r="106" spans="1:8" s="9" customFormat="1" ht="12.75">
      <c r="A106" s="57"/>
      <c r="B106" s="58"/>
      <c r="C106" s="59"/>
      <c r="D106" s="60"/>
      <c r="E106" s="64"/>
      <c r="F106" s="29"/>
      <c r="G106" s="29"/>
      <c r="H106" s="29">
        <f t="shared" si="3"/>
        <v>0</v>
      </c>
    </row>
    <row r="107" spans="1:8" s="9" customFormat="1" ht="12.75">
      <c r="A107" s="57"/>
      <c r="B107" s="58"/>
      <c r="C107" s="59"/>
      <c r="D107" s="60"/>
      <c r="E107" s="64"/>
      <c r="F107" s="29"/>
      <c r="G107" s="29"/>
      <c r="H107" s="29">
        <f t="shared" si="3"/>
        <v>0</v>
      </c>
    </row>
    <row r="108" spans="1:8" s="9" customFormat="1" ht="12.75">
      <c r="A108" s="57"/>
      <c r="B108" s="58"/>
      <c r="C108" s="59"/>
      <c r="D108" s="60"/>
      <c r="E108" s="64"/>
      <c r="F108" s="29"/>
      <c r="G108" s="29"/>
      <c r="H108" s="29">
        <f t="shared" si="3"/>
        <v>0</v>
      </c>
    </row>
    <row r="109" spans="1:8" s="9" customFormat="1" ht="12.75">
      <c r="A109" s="65" t="s">
        <v>67</v>
      </c>
      <c r="B109" s="66"/>
      <c r="C109" s="66"/>
      <c r="D109" s="67"/>
      <c r="E109" s="68">
        <f>SUM(E102:E108)</f>
        <v>5041</v>
      </c>
      <c r="F109" s="69">
        <f>SUM(F102:F108)</f>
        <v>2233</v>
      </c>
      <c r="G109" s="69">
        <f>SUM(G102:G108)</f>
        <v>0</v>
      </c>
      <c r="H109" s="69">
        <f>SUM(H102:H108)</f>
        <v>2808</v>
      </c>
    </row>
    <row r="110" spans="1:8" s="9" customFormat="1" ht="12.75">
      <c r="A110" s="70" t="s">
        <v>90</v>
      </c>
      <c r="B110" s="71"/>
      <c r="C110" s="72"/>
      <c r="D110" s="73" t="s">
        <v>62</v>
      </c>
      <c r="E110" s="74">
        <f>E104+E105</f>
        <v>4500</v>
      </c>
      <c r="F110" s="74">
        <f>F104+F105</f>
        <v>1750</v>
      </c>
      <c r="G110" s="74">
        <f>G104+G105</f>
        <v>0</v>
      </c>
      <c r="H110" s="75">
        <f>H104+H105</f>
        <v>2750</v>
      </c>
    </row>
    <row r="111" spans="1:8" s="9" customFormat="1" ht="12.75">
      <c r="A111" s="70" t="s">
        <v>67</v>
      </c>
      <c r="B111" s="71"/>
      <c r="C111" s="72"/>
      <c r="D111" s="73" t="s">
        <v>63</v>
      </c>
      <c r="E111" s="74">
        <f>E102+E103</f>
        <v>541</v>
      </c>
      <c r="F111" s="74">
        <f>F102+F103</f>
        <v>483</v>
      </c>
      <c r="G111" s="74">
        <f>G102+G103</f>
        <v>0</v>
      </c>
      <c r="H111" s="75">
        <f>H102+H103</f>
        <v>58.00000000000006</v>
      </c>
    </row>
    <row r="112" ht="12.75" customHeight="1">
      <c r="A112" s="22"/>
    </row>
    <row r="113" ht="12.75" customHeight="1">
      <c r="A113" s="3"/>
    </row>
    <row r="114" ht="12.75" customHeight="1">
      <c r="A114" s="3"/>
    </row>
    <row r="115" spans="7:8" s="3" customFormat="1" ht="12.75" customHeight="1">
      <c r="G115" s="1"/>
      <c r="H115" s="1"/>
    </row>
    <row r="116" spans="7:8" s="3" customFormat="1" ht="12.75" customHeight="1">
      <c r="G116" s="1"/>
      <c r="H116" s="1"/>
    </row>
    <row r="117" spans="7:8" s="3" customFormat="1" ht="12.75" customHeight="1">
      <c r="G117" s="1"/>
      <c r="H117" s="1"/>
    </row>
    <row r="118" spans="7:8" s="3" customFormat="1" ht="12.75" customHeight="1">
      <c r="G118" s="1"/>
      <c r="H118" s="1"/>
    </row>
    <row r="119" spans="7:8" s="3" customFormat="1" ht="12.75" customHeight="1">
      <c r="G119" s="1"/>
      <c r="H119" s="1"/>
    </row>
    <row r="120" spans="7:8" s="3" customFormat="1" ht="12.75" customHeight="1">
      <c r="G120" s="1"/>
      <c r="H120" s="1"/>
    </row>
    <row r="121" spans="7:8" s="3" customFormat="1" ht="12.75" customHeight="1">
      <c r="G121" s="1"/>
      <c r="H121" s="1"/>
    </row>
    <row r="122" spans="7:8" s="3" customFormat="1" ht="12.75" customHeight="1">
      <c r="G122" s="1"/>
      <c r="H122" s="1"/>
    </row>
    <row r="123" spans="7:8" s="3" customFormat="1" ht="12.75" customHeight="1">
      <c r="G123" s="1"/>
      <c r="H123" s="1"/>
    </row>
    <row r="124" spans="7:8" s="3" customFormat="1" ht="12.75" customHeight="1">
      <c r="G124" s="1"/>
      <c r="H124" s="1"/>
    </row>
    <row r="125" spans="7:8" s="3" customFormat="1" ht="12.75" customHeight="1">
      <c r="G125" s="1"/>
      <c r="H125" s="1"/>
    </row>
    <row r="126" spans="7:8" s="3" customFormat="1" ht="12.75" customHeight="1">
      <c r="G126" s="1"/>
      <c r="H126" s="1"/>
    </row>
    <row r="127" spans="7:8" s="3" customFormat="1" ht="12.75" customHeight="1">
      <c r="G127" s="1"/>
      <c r="H127" s="1"/>
    </row>
    <row r="128" spans="7:8" s="3" customFormat="1" ht="12.75" customHeight="1">
      <c r="G128" s="1"/>
      <c r="H128" s="1"/>
    </row>
    <row r="129" spans="7:8" s="3" customFormat="1" ht="12.75" customHeight="1">
      <c r="G129" s="1"/>
      <c r="H129" s="1"/>
    </row>
    <row r="130" spans="7:8" s="3" customFormat="1" ht="12.75" customHeight="1">
      <c r="G130" s="1"/>
      <c r="H130" s="1"/>
    </row>
    <row r="131" ht="12.75" customHeight="1">
      <c r="A131" s="3"/>
    </row>
    <row r="132" ht="12.75" customHeight="1">
      <c r="A132" s="3"/>
    </row>
    <row r="133" ht="12.75" customHeight="1">
      <c r="A133" s="3"/>
    </row>
    <row r="134" ht="12.75" customHeight="1">
      <c r="A134" s="3"/>
    </row>
    <row r="135" ht="12.75" customHeight="1">
      <c r="A135" s="3"/>
    </row>
    <row r="136" ht="12.75" customHeight="1">
      <c r="A136" s="3"/>
    </row>
    <row r="137" ht="12.75" customHeight="1">
      <c r="A137" s="3"/>
    </row>
    <row r="138" ht="12.75" customHeight="1">
      <c r="A138" s="3"/>
    </row>
    <row r="139" ht="12.75" customHeight="1">
      <c r="A139" s="3"/>
    </row>
    <row r="140" ht="12.75" customHeight="1">
      <c r="A140" s="3"/>
    </row>
    <row r="141" ht="12.75" customHeight="1">
      <c r="A141" s="3"/>
    </row>
    <row r="142" ht="12.75" customHeight="1">
      <c r="A142" s="3"/>
    </row>
    <row r="143" ht="12.75" customHeight="1">
      <c r="A143" s="3"/>
    </row>
    <row r="144" ht="12.75" customHeight="1">
      <c r="A144" s="3"/>
    </row>
    <row r="145" spans="1:6" s="9" customFormat="1" ht="12.75">
      <c r="A145" s="7"/>
      <c r="B145" s="7"/>
      <c r="C145" s="7"/>
      <c r="D145" s="7"/>
      <c r="E145" s="7"/>
      <c r="F145" s="7"/>
    </row>
    <row r="146" s="7" customFormat="1" ht="12.75" customHeight="1"/>
    <row r="147" s="7" customFormat="1" ht="12.75" customHeight="1"/>
    <row r="148" ht="12.75" customHeight="1">
      <c r="A148" s="3"/>
    </row>
    <row r="149" spans="7:8" s="3" customFormat="1" ht="15">
      <c r="G149" s="1"/>
      <c r="H149" s="1"/>
    </row>
    <row r="150" spans="7:8" s="3" customFormat="1" ht="15">
      <c r="G150" s="1"/>
      <c r="H150" s="1"/>
    </row>
    <row r="151" spans="7:8" s="3" customFormat="1" ht="15">
      <c r="G151" s="1"/>
      <c r="H151" s="1"/>
    </row>
    <row r="152" spans="7:8" s="3" customFormat="1" ht="15">
      <c r="G152" s="1"/>
      <c r="H152" s="1"/>
    </row>
    <row r="153" spans="7:8" s="3" customFormat="1" ht="15">
      <c r="G153" s="1"/>
      <c r="H153" s="1"/>
    </row>
    <row r="154" spans="7:8" s="3" customFormat="1" ht="15">
      <c r="G154" s="1"/>
      <c r="H154" s="1"/>
    </row>
    <row r="155" spans="7:8" s="3" customFormat="1" ht="15">
      <c r="G155" s="1"/>
      <c r="H155" s="1"/>
    </row>
    <row r="156" spans="7:8" s="3" customFormat="1" ht="15">
      <c r="G156" s="1"/>
      <c r="H156" s="1"/>
    </row>
    <row r="157" spans="7:8" s="3" customFormat="1" ht="15">
      <c r="G157" s="1"/>
      <c r="H157" s="1"/>
    </row>
    <row r="158" spans="7:8" s="3" customFormat="1" ht="15">
      <c r="G158" s="1"/>
      <c r="H158" s="1"/>
    </row>
    <row r="159" spans="7:8" s="3" customFormat="1" ht="15">
      <c r="G159" s="1"/>
      <c r="H159" s="1"/>
    </row>
    <row r="160" spans="7:8" s="3" customFormat="1" ht="15">
      <c r="G160" s="1"/>
      <c r="H160" s="1"/>
    </row>
    <row r="161" spans="7:8" s="3" customFormat="1" ht="15">
      <c r="G161" s="1"/>
      <c r="H161" s="1"/>
    </row>
    <row r="162" spans="7:8" s="3" customFormat="1" ht="15">
      <c r="G162" s="1"/>
      <c r="H162" s="1"/>
    </row>
    <row r="163" spans="7:8" s="3" customFormat="1" ht="15">
      <c r="G163" s="1"/>
      <c r="H163" s="1"/>
    </row>
    <row r="164" spans="7:8" s="3" customFormat="1" ht="15">
      <c r="G164" s="1"/>
      <c r="H164" s="1"/>
    </row>
    <row r="165" spans="7:8" s="3" customFormat="1" ht="15">
      <c r="G165" s="1"/>
      <c r="H165" s="1"/>
    </row>
    <row r="166" spans="7:8" s="3" customFormat="1" ht="15">
      <c r="G166" s="1"/>
      <c r="H166" s="1"/>
    </row>
    <row r="167" spans="7:8" s="3" customFormat="1" ht="15">
      <c r="G167" s="1"/>
      <c r="H167" s="1"/>
    </row>
    <row r="168" spans="7:8" s="3" customFormat="1" ht="15">
      <c r="G168" s="1"/>
      <c r="H168" s="1"/>
    </row>
    <row r="169" spans="7:8" s="3" customFormat="1" ht="15">
      <c r="G169" s="1"/>
      <c r="H169" s="1"/>
    </row>
    <row r="170" spans="7:8" s="3" customFormat="1" ht="15">
      <c r="G170" s="1"/>
      <c r="H170" s="1"/>
    </row>
    <row r="171" spans="7:8" s="3" customFormat="1" ht="15">
      <c r="G171" s="1"/>
      <c r="H171" s="1"/>
    </row>
    <row r="172" spans="7:8" s="3" customFormat="1" ht="15">
      <c r="G172" s="1"/>
      <c r="H172" s="1"/>
    </row>
    <row r="173" spans="7:8" s="3" customFormat="1" ht="15">
      <c r="G173" s="1"/>
      <c r="H173" s="1"/>
    </row>
    <row r="174" spans="7:8" s="3" customFormat="1" ht="15">
      <c r="G174" s="1"/>
      <c r="H174" s="1"/>
    </row>
    <row r="175" spans="7:8" s="3" customFormat="1" ht="15">
      <c r="G175" s="1"/>
      <c r="H175" s="1"/>
    </row>
    <row r="176" spans="7:8" s="3" customFormat="1" ht="15">
      <c r="G176" s="1"/>
      <c r="H176" s="1"/>
    </row>
    <row r="177" spans="7:8" s="3" customFormat="1" ht="15">
      <c r="G177" s="1"/>
      <c r="H177" s="1"/>
    </row>
    <row r="178" spans="7:8" s="3" customFormat="1" ht="15">
      <c r="G178" s="1"/>
      <c r="H178" s="1"/>
    </row>
    <row r="179" spans="7:8" s="3" customFormat="1" ht="15">
      <c r="G179" s="1"/>
      <c r="H179" s="1"/>
    </row>
    <row r="180" spans="7:8" s="3" customFormat="1" ht="15">
      <c r="G180" s="1"/>
      <c r="H180" s="1"/>
    </row>
    <row r="181" spans="7:8" s="3" customFormat="1" ht="15">
      <c r="G181" s="1"/>
      <c r="H181" s="1"/>
    </row>
    <row r="182" spans="7:8" s="3" customFormat="1" ht="15">
      <c r="G182" s="1"/>
      <c r="H182" s="1"/>
    </row>
    <row r="183" spans="7:8" s="3" customFormat="1" ht="15">
      <c r="G183" s="1"/>
      <c r="H183" s="1"/>
    </row>
    <row r="184" spans="7:8" s="3" customFormat="1" ht="15">
      <c r="G184" s="1"/>
      <c r="H184" s="1"/>
    </row>
    <row r="185" spans="7:8" s="3" customFormat="1" ht="15">
      <c r="G185" s="1"/>
      <c r="H185" s="1"/>
    </row>
    <row r="186" spans="7:8" s="3" customFormat="1" ht="15">
      <c r="G186" s="1"/>
      <c r="H186" s="1"/>
    </row>
    <row r="187" spans="7:8" s="3" customFormat="1" ht="15">
      <c r="G187" s="1"/>
      <c r="H187" s="1"/>
    </row>
    <row r="188" spans="7:8" s="3" customFormat="1" ht="15">
      <c r="G188" s="1"/>
      <c r="H188" s="1"/>
    </row>
    <row r="189" spans="7:8" s="3" customFormat="1" ht="15">
      <c r="G189" s="1"/>
      <c r="H189" s="1"/>
    </row>
    <row r="190" spans="7:8" s="3" customFormat="1" ht="15">
      <c r="G190" s="1"/>
      <c r="H190" s="1"/>
    </row>
    <row r="191" spans="7:8" s="3" customFormat="1" ht="15">
      <c r="G191" s="1"/>
      <c r="H191" s="1"/>
    </row>
    <row r="192" spans="7:8" s="3" customFormat="1" ht="15">
      <c r="G192" s="1"/>
      <c r="H192" s="1"/>
    </row>
    <row r="193" spans="7:8" s="3" customFormat="1" ht="15">
      <c r="G193" s="1"/>
      <c r="H193" s="1"/>
    </row>
    <row r="194" spans="7:8" s="3" customFormat="1" ht="15">
      <c r="G194" s="1"/>
      <c r="H194" s="1"/>
    </row>
    <row r="195" spans="7:8" s="3" customFormat="1" ht="15">
      <c r="G195" s="1"/>
      <c r="H195" s="1"/>
    </row>
    <row r="196" spans="7:8" s="3" customFormat="1" ht="15">
      <c r="G196" s="1"/>
      <c r="H196" s="1"/>
    </row>
    <row r="197" spans="7:8" s="3" customFormat="1" ht="15">
      <c r="G197" s="1"/>
      <c r="H197" s="1"/>
    </row>
    <row r="198" spans="7:8" s="3" customFormat="1" ht="15">
      <c r="G198" s="1"/>
      <c r="H198" s="1"/>
    </row>
    <row r="199" spans="7:8" s="3" customFormat="1" ht="15">
      <c r="G199" s="1"/>
      <c r="H199" s="1"/>
    </row>
    <row r="200" spans="7:8" s="3" customFormat="1" ht="15">
      <c r="G200" s="1"/>
      <c r="H200" s="1"/>
    </row>
    <row r="201" spans="7:8" s="3" customFormat="1" ht="15">
      <c r="G201" s="1"/>
      <c r="H201" s="1"/>
    </row>
    <row r="202" spans="7:8" s="3" customFormat="1" ht="15">
      <c r="G202" s="1"/>
      <c r="H202" s="1"/>
    </row>
    <row r="203" spans="7:8" s="3" customFormat="1" ht="15">
      <c r="G203" s="1"/>
      <c r="H203" s="1"/>
    </row>
    <row r="204" spans="7:8" s="3" customFormat="1" ht="15">
      <c r="G204" s="1"/>
      <c r="H204" s="1"/>
    </row>
    <row r="205" spans="7:8" s="3" customFormat="1" ht="15">
      <c r="G205" s="1"/>
      <c r="H205" s="1"/>
    </row>
    <row r="206" spans="7:8" s="3" customFormat="1" ht="15">
      <c r="G206" s="1"/>
      <c r="H206" s="1"/>
    </row>
    <row r="207" spans="7:8" s="3" customFormat="1" ht="15">
      <c r="G207" s="1"/>
      <c r="H207" s="1"/>
    </row>
    <row r="208" spans="7:8" s="3" customFormat="1" ht="15">
      <c r="G208" s="1"/>
      <c r="H208" s="1"/>
    </row>
    <row r="209" spans="7:8" s="3" customFormat="1" ht="15">
      <c r="G209" s="1"/>
      <c r="H209" s="1"/>
    </row>
    <row r="210" spans="7:8" s="3" customFormat="1" ht="15">
      <c r="G210" s="1"/>
      <c r="H210" s="1"/>
    </row>
    <row r="211" spans="7:8" s="3" customFormat="1" ht="15">
      <c r="G211" s="1"/>
      <c r="H211" s="1"/>
    </row>
    <row r="212" spans="7:8" s="3" customFormat="1" ht="15">
      <c r="G212" s="1"/>
      <c r="H212" s="1"/>
    </row>
    <row r="213" spans="7:8" s="3" customFormat="1" ht="15">
      <c r="G213" s="1"/>
      <c r="H213" s="1"/>
    </row>
    <row r="214" spans="7:8" s="3" customFormat="1" ht="15">
      <c r="G214" s="1"/>
      <c r="H214" s="1"/>
    </row>
    <row r="215" spans="7:8" s="3" customFormat="1" ht="15">
      <c r="G215" s="1"/>
      <c r="H215" s="1"/>
    </row>
    <row r="216" spans="7:8" s="3" customFormat="1" ht="15">
      <c r="G216" s="1"/>
      <c r="H216" s="1"/>
    </row>
    <row r="217" spans="7:8" s="3" customFormat="1" ht="15">
      <c r="G217" s="1"/>
      <c r="H217" s="1"/>
    </row>
    <row r="218" spans="7:8" s="3" customFormat="1" ht="15">
      <c r="G218" s="1"/>
      <c r="H218" s="1"/>
    </row>
    <row r="219" spans="7:8" s="3" customFormat="1" ht="15">
      <c r="G219" s="1"/>
      <c r="H219" s="1"/>
    </row>
    <row r="220" spans="7:8" s="3" customFormat="1" ht="15">
      <c r="G220" s="1"/>
      <c r="H220" s="1"/>
    </row>
    <row r="221" spans="7:8" s="3" customFormat="1" ht="15">
      <c r="G221" s="1"/>
      <c r="H221" s="1"/>
    </row>
    <row r="222" spans="7:8" s="3" customFormat="1" ht="15">
      <c r="G222" s="1"/>
      <c r="H222" s="1"/>
    </row>
    <row r="223" spans="7:8" s="3" customFormat="1" ht="15">
      <c r="G223" s="1"/>
      <c r="H223" s="1"/>
    </row>
    <row r="224" spans="7:8" s="3" customFormat="1" ht="15">
      <c r="G224" s="1"/>
      <c r="H224" s="1"/>
    </row>
    <row r="225" spans="7:8" s="3" customFormat="1" ht="15">
      <c r="G225" s="1"/>
      <c r="H225" s="1"/>
    </row>
    <row r="226" spans="7:8" s="3" customFormat="1" ht="15">
      <c r="G226" s="1"/>
      <c r="H226" s="1"/>
    </row>
    <row r="227" spans="7:8" s="3" customFormat="1" ht="15">
      <c r="G227" s="1"/>
      <c r="H227" s="1"/>
    </row>
    <row r="228" spans="7:8" s="3" customFormat="1" ht="15">
      <c r="G228" s="1"/>
      <c r="H228" s="1"/>
    </row>
    <row r="229" spans="7:8" s="3" customFormat="1" ht="15">
      <c r="G229" s="1"/>
      <c r="H229" s="1"/>
    </row>
    <row r="230" spans="7:8" s="3" customFormat="1" ht="15">
      <c r="G230" s="1"/>
      <c r="H230" s="1"/>
    </row>
    <row r="231" spans="7:8" s="3" customFormat="1" ht="15">
      <c r="G231" s="1"/>
      <c r="H231" s="1"/>
    </row>
    <row r="232" spans="7:8" s="3" customFormat="1" ht="15">
      <c r="G232" s="1"/>
      <c r="H232" s="1"/>
    </row>
    <row r="233" spans="7:8" s="3" customFormat="1" ht="15">
      <c r="G233" s="1"/>
      <c r="H233" s="1"/>
    </row>
    <row r="234" spans="7:8" s="3" customFormat="1" ht="15">
      <c r="G234" s="1"/>
      <c r="H234" s="1"/>
    </row>
    <row r="235" spans="7:8" s="3" customFormat="1" ht="15">
      <c r="G235" s="1"/>
      <c r="H235" s="1"/>
    </row>
    <row r="236" spans="7:8" s="3" customFormat="1" ht="15">
      <c r="G236" s="1"/>
      <c r="H236" s="1"/>
    </row>
    <row r="237" spans="7:8" s="3" customFormat="1" ht="15">
      <c r="G237" s="1"/>
      <c r="H237" s="1"/>
    </row>
    <row r="238" spans="7:8" s="3" customFormat="1" ht="15">
      <c r="G238" s="1"/>
      <c r="H238" s="1"/>
    </row>
    <row r="239" spans="7:8" s="3" customFormat="1" ht="15">
      <c r="G239" s="1"/>
      <c r="H239" s="1"/>
    </row>
    <row r="240" spans="7:8" s="3" customFormat="1" ht="15">
      <c r="G240" s="1"/>
      <c r="H240" s="1"/>
    </row>
    <row r="241" spans="7:8" s="3" customFormat="1" ht="15">
      <c r="G241" s="1"/>
      <c r="H241" s="1"/>
    </row>
    <row r="242" spans="7:8" s="3" customFormat="1" ht="15">
      <c r="G242" s="1"/>
      <c r="H242" s="1"/>
    </row>
    <row r="243" spans="7:8" s="3" customFormat="1" ht="15">
      <c r="G243" s="1"/>
      <c r="H243" s="1"/>
    </row>
    <row r="244" spans="7:8" s="3" customFormat="1" ht="15">
      <c r="G244" s="1"/>
      <c r="H244" s="1"/>
    </row>
    <row r="245" spans="7:8" s="3" customFormat="1" ht="15">
      <c r="G245" s="1"/>
      <c r="H245" s="1"/>
    </row>
    <row r="246" spans="7:8" s="3" customFormat="1" ht="15">
      <c r="G246" s="1"/>
      <c r="H246" s="1"/>
    </row>
    <row r="247" spans="7:8" s="3" customFormat="1" ht="15">
      <c r="G247" s="1"/>
      <c r="H247" s="1"/>
    </row>
    <row r="248" spans="7:8" s="3" customFormat="1" ht="15">
      <c r="G248" s="1"/>
      <c r="H248" s="1"/>
    </row>
    <row r="249" spans="7:8" s="3" customFormat="1" ht="15">
      <c r="G249" s="1"/>
      <c r="H249" s="1"/>
    </row>
    <row r="250" spans="7:8" s="3" customFormat="1" ht="15">
      <c r="G250" s="1"/>
      <c r="H250" s="1"/>
    </row>
    <row r="251" spans="7:8" s="3" customFormat="1" ht="15">
      <c r="G251" s="1"/>
      <c r="H251" s="1"/>
    </row>
    <row r="252" spans="7:8" s="3" customFormat="1" ht="15">
      <c r="G252" s="1"/>
      <c r="H252" s="1"/>
    </row>
    <row r="253" spans="7:8" s="3" customFormat="1" ht="15">
      <c r="G253" s="1"/>
      <c r="H253" s="1"/>
    </row>
    <row r="254" spans="7:8" s="3" customFormat="1" ht="15">
      <c r="G254" s="1"/>
      <c r="H254" s="1"/>
    </row>
    <row r="255" spans="7:8" s="3" customFormat="1" ht="15">
      <c r="G255" s="1"/>
      <c r="H255" s="1"/>
    </row>
    <row r="256" spans="7:8" s="3" customFormat="1" ht="15">
      <c r="G256" s="1"/>
      <c r="H256" s="1"/>
    </row>
    <row r="257" spans="7:8" s="3" customFormat="1" ht="15">
      <c r="G257" s="1"/>
      <c r="H257" s="1"/>
    </row>
    <row r="258" spans="7:8" s="3" customFormat="1" ht="15">
      <c r="G258" s="1"/>
      <c r="H258" s="1"/>
    </row>
    <row r="259" spans="7:8" s="3" customFormat="1" ht="15">
      <c r="G259" s="1"/>
      <c r="H259" s="1"/>
    </row>
    <row r="260" spans="7:8" s="3" customFormat="1" ht="15">
      <c r="G260" s="1"/>
      <c r="H260" s="1"/>
    </row>
    <row r="261" spans="7:8" s="3" customFormat="1" ht="15">
      <c r="G261" s="1"/>
      <c r="H261" s="1"/>
    </row>
    <row r="262" spans="7:8" s="3" customFormat="1" ht="15">
      <c r="G262" s="1"/>
      <c r="H262" s="1"/>
    </row>
    <row r="263" spans="7:8" s="3" customFormat="1" ht="15">
      <c r="G263" s="1"/>
      <c r="H263" s="1"/>
    </row>
    <row r="264" spans="7:8" s="3" customFormat="1" ht="15">
      <c r="G264" s="1"/>
      <c r="H264" s="1"/>
    </row>
    <row r="265" spans="7:8" s="3" customFormat="1" ht="15">
      <c r="G265" s="1"/>
      <c r="H265" s="1"/>
    </row>
    <row r="266" spans="7:8" s="3" customFormat="1" ht="15">
      <c r="G266" s="1"/>
      <c r="H266" s="1"/>
    </row>
    <row r="267" spans="7:8" s="3" customFormat="1" ht="15">
      <c r="G267" s="1"/>
      <c r="H267" s="1"/>
    </row>
    <row r="268" spans="7:8" s="3" customFormat="1" ht="15">
      <c r="G268" s="1"/>
      <c r="H268" s="1"/>
    </row>
    <row r="269" spans="7:8" s="3" customFormat="1" ht="15">
      <c r="G269" s="1"/>
      <c r="H269" s="1"/>
    </row>
    <row r="270" spans="7:8" s="3" customFormat="1" ht="15">
      <c r="G270" s="1"/>
      <c r="H270" s="1"/>
    </row>
    <row r="271" spans="7:8" s="3" customFormat="1" ht="15">
      <c r="G271" s="1"/>
      <c r="H271" s="1"/>
    </row>
    <row r="272" spans="7:8" s="3" customFormat="1" ht="15">
      <c r="G272" s="1"/>
      <c r="H272" s="1"/>
    </row>
    <row r="273" spans="7:8" s="3" customFormat="1" ht="15">
      <c r="G273" s="1"/>
      <c r="H273" s="1"/>
    </row>
    <row r="274" spans="7:8" s="3" customFormat="1" ht="15">
      <c r="G274" s="1"/>
      <c r="H274" s="1"/>
    </row>
    <row r="275" spans="7:8" s="3" customFormat="1" ht="15">
      <c r="G275" s="1"/>
      <c r="H275" s="1"/>
    </row>
    <row r="276" spans="7:8" s="3" customFormat="1" ht="15">
      <c r="G276" s="1"/>
      <c r="H276" s="1"/>
    </row>
    <row r="277" spans="7:8" s="3" customFormat="1" ht="15">
      <c r="G277" s="1"/>
      <c r="H277" s="1"/>
    </row>
    <row r="278" spans="7:8" s="3" customFormat="1" ht="15">
      <c r="G278" s="1"/>
      <c r="H278" s="1"/>
    </row>
    <row r="279" spans="7:8" s="3" customFormat="1" ht="15">
      <c r="G279" s="1"/>
      <c r="H279" s="1"/>
    </row>
    <row r="280" spans="7:8" s="3" customFormat="1" ht="15">
      <c r="G280" s="1"/>
      <c r="H280" s="1"/>
    </row>
    <row r="281" spans="7:8" s="3" customFormat="1" ht="15">
      <c r="G281" s="1"/>
      <c r="H281" s="1"/>
    </row>
    <row r="282" spans="7:8" s="3" customFormat="1" ht="15">
      <c r="G282" s="1"/>
      <c r="H282" s="1"/>
    </row>
    <row r="283" spans="7:8" s="3" customFormat="1" ht="15">
      <c r="G283" s="1"/>
      <c r="H283" s="1"/>
    </row>
    <row r="284" spans="7:8" s="3" customFormat="1" ht="15">
      <c r="G284" s="1"/>
      <c r="H284" s="1"/>
    </row>
    <row r="285" spans="7:8" s="3" customFormat="1" ht="15">
      <c r="G285" s="1"/>
      <c r="H285" s="1"/>
    </row>
    <row r="286" spans="7:8" s="3" customFormat="1" ht="15">
      <c r="G286" s="1"/>
      <c r="H286" s="1"/>
    </row>
    <row r="287" spans="7:8" s="3" customFormat="1" ht="15">
      <c r="G287" s="1"/>
      <c r="H287" s="1"/>
    </row>
    <row r="288" spans="7:8" s="3" customFormat="1" ht="15">
      <c r="G288" s="1"/>
      <c r="H288" s="1"/>
    </row>
    <row r="289" spans="7:8" s="3" customFormat="1" ht="15">
      <c r="G289" s="1"/>
      <c r="H289" s="1"/>
    </row>
    <row r="290" spans="7:8" s="3" customFormat="1" ht="15">
      <c r="G290" s="1"/>
      <c r="H290" s="1"/>
    </row>
    <row r="291" spans="7:8" s="3" customFormat="1" ht="15">
      <c r="G291" s="1"/>
      <c r="H291" s="1"/>
    </row>
    <row r="292" spans="7:8" s="3" customFormat="1" ht="15">
      <c r="G292" s="1"/>
      <c r="H292" s="1"/>
    </row>
    <row r="293" spans="7:8" s="3" customFormat="1" ht="15">
      <c r="G293" s="1"/>
      <c r="H293" s="1"/>
    </row>
    <row r="294" spans="7:8" s="3" customFormat="1" ht="15">
      <c r="G294" s="1"/>
      <c r="H294" s="1"/>
    </row>
    <row r="295" spans="7:8" s="3" customFormat="1" ht="15">
      <c r="G295" s="1"/>
      <c r="H295" s="1"/>
    </row>
    <row r="296" spans="7:8" s="3" customFormat="1" ht="15">
      <c r="G296" s="1"/>
      <c r="H296" s="1"/>
    </row>
    <row r="297" spans="7:8" s="3" customFormat="1" ht="15">
      <c r="G297" s="1"/>
      <c r="H297" s="1"/>
    </row>
    <row r="298" spans="7:8" s="3" customFormat="1" ht="15">
      <c r="G298" s="1"/>
      <c r="H298" s="1"/>
    </row>
    <row r="299" spans="7:8" s="3" customFormat="1" ht="15">
      <c r="G299" s="1"/>
      <c r="H299" s="1"/>
    </row>
    <row r="300" spans="7:8" s="3" customFormat="1" ht="15">
      <c r="G300" s="1"/>
      <c r="H300" s="1"/>
    </row>
    <row r="301" spans="7:8" s="3" customFormat="1" ht="15">
      <c r="G301" s="1"/>
      <c r="H301" s="1"/>
    </row>
    <row r="302" spans="7:8" s="3" customFormat="1" ht="15">
      <c r="G302" s="1"/>
      <c r="H302" s="1"/>
    </row>
    <row r="303" spans="7:8" s="3" customFormat="1" ht="15">
      <c r="G303" s="1"/>
      <c r="H303" s="1"/>
    </row>
    <row r="304" spans="7:8" s="3" customFormat="1" ht="15">
      <c r="G304" s="1"/>
      <c r="H304" s="1"/>
    </row>
    <row r="305" spans="7:8" s="3" customFormat="1" ht="15">
      <c r="G305" s="1"/>
      <c r="H305" s="1"/>
    </row>
    <row r="306" spans="7:8" s="3" customFormat="1" ht="15">
      <c r="G306" s="1"/>
      <c r="H306" s="1"/>
    </row>
    <row r="307" spans="7:8" s="3" customFormat="1" ht="15">
      <c r="G307" s="1"/>
      <c r="H307" s="1"/>
    </row>
    <row r="308" spans="7:8" s="3" customFormat="1" ht="15">
      <c r="G308" s="1"/>
      <c r="H308" s="1"/>
    </row>
    <row r="309" spans="7:8" s="3" customFormat="1" ht="15">
      <c r="G309" s="1"/>
      <c r="H309" s="1"/>
    </row>
    <row r="310" spans="7:8" s="3" customFormat="1" ht="15">
      <c r="G310" s="1"/>
      <c r="H310" s="1"/>
    </row>
    <row r="311" spans="7:8" s="3" customFormat="1" ht="15">
      <c r="G311" s="1"/>
      <c r="H311" s="1"/>
    </row>
    <row r="312" spans="7:8" s="3" customFormat="1" ht="15">
      <c r="G312" s="1"/>
      <c r="H312" s="1"/>
    </row>
    <row r="313" spans="7:8" s="3" customFormat="1" ht="15">
      <c r="G313" s="1"/>
      <c r="H313" s="1"/>
    </row>
    <row r="314" spans="7:8" s="3" customFormat="1" ht="15">
      <c r="G314" s="1"/>
      <c r="H314" s="1"/>
    </row>
    <row r="315" spans="7:8" s="3" customFormat="1" ht="15">
      <c r="G315" s="1"/>
      <c r="H315" s="1"/>
    </row>
    <row r="316" spans="7:8" s="3" customFormat="1" ht="15">
      <c r="G316" s="1"/>
      <c r="H316" s="1"/>
    </row>
    <row r="317" spans="7:8" s="3" customFormat="1" ht="15">
      <c r="G317" s="1"/>
      <c r="H317" s="1"/>
    </row>
    <row r="318" spans="7:8" s="3" customFormat="1" ht="15">
      <c r="G318" s="1"/>
      <c r="H318" s="1"/>
    </row>
    <row r="319" spans="7:8" s="3" customFormat="1" ht="15">
      <c r="G319" s="1"/>
      <c r="H319" s="1"/>
    </row>
    <row r="320" spans="7:8" s="3" customFormat="1" ht="15">
      <c r="G320" s="1"/>
      <c r="H320" s="1"/>
    </row>
    <row r="321" spans="7:8" s="3" customFormat="1" ht="15">
      <c r="G321" s="1"/>
      <c r="H321" s="1"/>
    </row>
    <row r="322" spans="7:8" s="3" customFormat="1" ht="15">
      <c r="G322" s="1"/>
      <c r="H322" s="1"/>
    </row>
    <row r="323" spans="7:8" s="3" customFormat="1" ht="15">
      <c r="G323" s="1"/>
      <c r="H323" s="1"/>
    </row>
    <row r="324" spans="7:8" s="3" customFormat="1" ht="15">
      <c r="G324" s="1"/>
      <c r="H324" s="1"/>
    </row>
    <row r="325" spans="7:8" s="3" customFormat="1" ht="15">
      <c r="G325" s="1"/>
      <c r="H325" s="1"/>
    </row>
    <row r="326" spans="7:8" s="3" customFormat="1" ht="15">
      <c r="G326" s="1"/>
      <c r="H326" s="1"/>
    </row>
    <row r="327" spans="7:8" s="3" customFormat="1" ht="15">
      <c r="G327" s="1"/>
      <c r="H327" s="1"/>
    </row>
    <row r="328" spans="7:8" s="3" customFormat="1" ht="15">
      <c r="G328" s="1"/>
      <c r="H328" s="1"/>
    </row>
    <row r="329" spans="7:8" s="3" customFormat="1" ht="15">
      <c r="G329" s="1"/>
      <c r="H329" s="1"/>
    </row>
    <row r="330" spans="7:8" s="3" customFormat="1" ht="15">
      <c r="G330" s="1"/>
      <c r="H330" s="1"/>
    </row>
    <row r="331" spans="7:8" s="3" customFormat="1" ht="15">
      <c r="G331" s="1"/>
      <c r="H331" s="1"/>
    </row>
    <row r="332" spans="7:8" s="3" customFormat="1" ht="15">
      <c r="G332" s="1"/>
      <c r="H332" s="1"/>
    </row>
    <row r="333" spans="7:8" s="3" customFormat="1" ht="15">
      <c r="G333" s="1"/>
      <c r="H333" s="1"/>
    </row>
    <row r="334" spans="7:8" s="3" customFormat="1" ht="15">
      <c r="G334" s="1"/>
      <c r="H334" s="1"/>
    </row>
    <row r="335" spans="7:8" s="3" customFormat="1" ht="15">
      <c r="G335" s="1"/>
      <c r="H335" s="1"/>
    </row>
    <row r="336" spans="7:8" s="3" customFormat="1" ht="15">
      <c r="G336" s="1"/>
      <c r="H336" s="1"/>
    </row>
    <row r="337" spans="7:8" s="3" customFormat="1" ht="15">
      <c r="G337" s="1"/>
      <c r="H337" s="1"/>
    </row>
    <row r="338" spans="7:8" s="3" customFormat="1" ht="15">
      <c r="G338" s="1"/>
      <c r="H338" s="1"/>
    </row>
    <row r="339" spans="7:8" s="3" customFormat="1" ht="15">
      <c r="G339" s="1"/>
      <c r="H339" s="1"/>
    </row>
    <row r="340" spans="7:8" s="3" customFormat="1" ht="15">
      <c r="G340" s="1"/>
      <c r="H340" s="1"/>
    </row>
    <row r="341" spans="7:8" s="3" customFormat="1" ht="15">
      <c r="G341" s="1"/>
      <c r="H341" s="1"/>
    </row>
    <row r="342" spans="7:8" s="3" customFormat="1" ht="15">
      <c r="G342" s="1"/>
      <c r="H342" s="1"/>
    </row>
    <row r="343" spans="7:8" s="3" customFormat="1" ht="15">
      <c r="G343" s="1"/>
      <c r="H343" s="1"/>
    </row>
    <row r="344" spans="7:8" s="3" customFormat="1" ht="15">
      <c r="G344" s="1"/>
      <c r="H344" s="1"/>
    </row>
    <row r="345" spans="7:8" s="3" customFormat="1" ht="15">
      <c r="G345" s="1"/>
      <c r="H345" s="1"/>
    </row>
    <row r="346" spans="7:8" s="3" customFormat="1" ht="15">
      <c r="G346" s="1"/>
      <c r="H346" s="1"/>
    </row>
    <row r="347" spans="7:8" s="3" customFormat="1" ht="15">
      <c r="G347" s="1"/>
      <c r="H347" s="1"/>
    </row>
    <row r="348" spans="7:8" s="3" customFormat="1" ht="15">
      <c r="G348" s="1"/>
      <c r="H348" s="1"/>
    </row>
    <row r="349" spans="7:8" s="3" customFormat="1" ht="15">
      <c r="G349" s="1"/>
      <c r="H349" s="1"/>
    </row>
    <row r="350" spans="7:8" s="3" customFormat="1" ht="15">
      <c r="G350" s="1"/>
      <c r="H350" s="1"/>
    </row>
    <row r="351" spans="7:8" s="3" customFormat="1" ht="15">
      <c r="G351" s="1"/>
      <c r="H351" s="1"/>
    </row>
    <row r="352" spans="7:8" s="3" customFormat="1" ht="15">
      <c r="G352" s="1"/>
      <c r="H352" s="1"/>
    </row>
    <row r="353" spans="7:8" s="3" customFormat="1" ht="15">
      <c r="G353" s="1"/>
      <c r="H353" s="1"/>
    </row>
    <row r="354" spans="7:8" s="3" customFormat="1" ht="15">
      <c r="G354" s="1"/>
      <c r="H354" s="1"/>
    </row>
    <row r="355" spans="7:8" s="3" customFormat="1" ht="15">
      <c r="G355" s="1"/>
      <c r="H355" s="1"/>
    </row>
    <row r="356" spans="7:8" s="3" customFormat="1" ht="15">
      <c r="G356" s="1"/>
      <c r="H356" s="1"/>
    </row>
    <row r="357" spans="7:8" s="3" customFormat="1" ht="15">
      <c r="G357" s="1"/>
      <c r="H357" s="1"/>
    </row>
    <row r="358" spans="7:8" s="3" customFormat="1" ht="15">
      <c r="G358" s="1"/>
      <c r="H358" s="1"/>
    </row>
    <row r="359" spans="7:8" s="3" customFormat="1" ht="15">
      <c r="G359" s="1"/>
      <c r="H359" s="1"/>
    </row>
    <row r="360" spans="7:8" s="3" customFormat="1" ht="15">
      <c r="G360" s="1"/>
      <c r="H360" s="1"/>
    </row>
    <row r="361" spans="7:8" s="3" customFormat="1" ht="15">
      <c r="G361" s="1"/>
      <c r="H361" s="1"/>
    </row>
    <row r="362" spans="7:8" s="3" customFormat="1" ht="15">
      <c r="G362" s="1"/>
      <c r="H362" s="1"/>
    </row>
    <row r="363" spans="7:8" s="3" customFormat="1" ht="15">
      <c r="G363" s="1"/>
      <c r="H363" s="1"/>
    </row>
    <row r="364" spans="7:8" s="3" customFormat="1" ht="15">
      <c r="G364" s="1"/>
      <c r="H364" s="1"/>
    </row>
    <row r="365" spans="7:8" s="3" customFormat="1" ht="15">
      <c r="G365" s="1"/>
      <c r="H365" s="1"/>
    </row>
    <row r="366" spans="7:8" s="3" customFormat="1" ht="15">
      <c r="G366" s="1"/>
      <c r="H366" s="1"/>
    </row>
    <row r="367" spans="7:8" s="3" customFormat="1" ht="15">
      <c r="G367" s="1"/>
      <c r="H367" s="1"/>
    </row>
    <row r="368" spans="7:8" s="3" customFormat="1" ht="15">
      <c r="G368" s="1"/>
      <c r="H368" s="1"/>
    </row>
    <row r="369" spans="7:8" s="3" customFormat="1" ht="15">
      <c r="G369" s="1"/>
      <c r="H369" s="1"/>
    </row>
    <row r="370" spans="7:8" s="3" customFormat="1" ht="15">
      <c r="G370" s="1"/>
      <c r="H370" s="1"/>
    </row>
    <row r="371" spans="7:8" s="3" customFormat="1" ht="15">
      <c r="G371" s="1"/>
      <c r="H371" s="1"/>
    </row>
    <row r="372" spans="7:8" s="3" customFormat="1" ht="15">
      <c r="G372" s="1"/>
      <c r="H372" s="1"/>
    </row>
    <row r="373" spans="7:8" s="3" customFormat="1" ht="15">
      <c r="G373" s="1"/>
      <c r="H373" s="1"/>
    </row>
    <row r="374" spans="7:8" s="3" customFormat="1" ht="15">
      <c r="G374" s="1"/>
      <c r="H374" s="1"/>
    </row>
    <row r="375" spans="7:8" s="3" customFormat="1" ht="15">
      <c r="G375" s="1"/>
      <c r="H375" s="1"/>
    </row>
    <row r="376" spans="7:8" s="3" customFormat="1" ht="15">
      <c r="G376" s="1"/>
      <c r="H376" s="1"/>
    </row>
    <row r="377" spans="7:8" s="3" customFormat="1" ht="15">
      <c r="G377" s="1"/>
      <c r="H377" s="1"/>
    </row>
    <row r="378" spans="7:8" s="3" customFormat="1" ht="15">
      <c r="G378" s="1"/>
      <c r="H378" s="1"/>
    </row>
    <row r="379" spans="7:8" s="3" customFormat="1" ht="15">
      <c r="G379" s="1"/>
      <c r="H379" s="1"/>
    </row>
    <row r="380" spans="7:8" s="3" customFormat="1" ht="15">
      <c r="G380" s="1"/>
      <c r="H380" s="1"/>
    </row>
    <row r="381" spans="7:8" s="3" customFormat="1" ht="15">
      <c r="G381" s="1"/>
      <c r="H381" s="1"/>
    </row>
    <row r="382" spans="7:8" s="3" customFormat="1" ht="15">
      <c r="G382" s="1"/>
      <c r="H382" s="1"/>
    </row>
    <row r="383" spans="7:8" s="3" customFormat="1" ht="15">
      <c r="G383" s="1"/>
      <c r="H383" s="1"/>
    </row>
    <row r="384" spans="7:8" s="3" customFormat="1" ht="15">
      <c r="G384" s="1"/>
      <c r="H384" s="1"/>
    </row>
    <row r="385" spans="7:8" s="3" customFormat="1" ht="15">
      <c r="G385" s="1"/>
      <c r="H385" s="1"/>
    </row>
    <row r="386" spans="7:8" s="3" customFormat="1" ht="15">
      <c r="G386" s="1"/>
      <c r="H386" s="1"/>
    </row>
    <row r="387" spans="7:8" s="3" customFormat="1" ht="15">
      <c r="G387" s="1"/>
      <c r="H387" s="1"/>
    </row>
    <row r="388" spans="7:8" s="3" customFormat="1" ht="15">
      <c r="G388" s="1"/>
      <c r="H388" s="1"/>
    </row>
    <row r="389" spans="7:8" s="3" customFormat="1" ht="15">
      <c r="G389" s="1"/>
      <c r="H389" s="1"/>
    </row>
    <row r="390" spans="7:8" s="3" customFormat="1" ht="15">
      <c r="G390" s="1"/>
      <c r="H390" s="1"/>
    </row>
    <row r="391" spans="7:8" s="3" customFormat="1" ht="15">
      <c r="G391" s="1"/>
      <c r="H391" s="1"/>
    </row>
    <row r="392" spans="7:8" s="3" customFormat="1" ht="15">
      <c r="G392" s="1"/>
      <c r="H392" s="1"/>
    </row>
    <row r="393" spans="7:8" s="3" customFormat="1" ht="15">
      <c r="G393" s="1"/>
      <c r="H393" s="1"/>
    </row>
    <row r="394" spans="7:8" s="3" customFormat="1" ht="15">
      <c r="G394" s="1"/>
      <c r="H394" s="1"/>
    </row>
    <row r="395" spans="7:8" s="3" customFormat="1" ht="15">
      <c r="G395" s="1"/>
      <c r="H395" s="1"/>
    </row>
    <row r="396" spans="7:8" s="3" customFormat="1" ht="15">
      <c r="G396" s="1"/>
      <c r="H396" s="1"/>
    </row>
    <row r="397" spans="7:8" s="3" customFormat="1" ht="15">
      <c r="G397" s="1"/>
      <c r="H397" s="1"/>
    </row>
    <row r="398" spans="7:8" s="3" customFormat="1" ht="15">
      <c r="G398" s="1"/>
      <c r="H398" s="1"/>
    </row>
    <row r="399" spans="7:8" s="3" customFormat="1" ht="15">
      <c r="G399" s="1"/>
      <c r="H399" s="1"/>
    </row>
    <row r="400" spans="7:8" s="3" customFormat="1" ht="15">
      <c r="G400" s="1"/>
      <c r="H400" s="1"/>
    </row>
    <row r="401" spans="7:8" s="3" customFormat="1" ht="15">
      <c r="G401" s="1"/>
      <c r="H401" s="1"/>
    </row>
    <row r="402" spans="7:8" s="3" customFormat="1" ht="15">
      <c r="G402" s="1"/>
      <c r="H402" s="1"/>
    </row>
    <row r="403" spans="7:8" s="3" customFormat="1" ht="15">
      <c r="G403" s="1"/>
      <c r="H403" s="1"/>
    </row>
    <row r="404" spans="7:8" s="3" customFormat="1" ht="15">
      <c r="G404" s="1"/>
      <c r="H404" s="1"/>
    </row>
    <row r="405" spans="7:8" s="3" customFormat="1" ht="15">
      <c r="G405" s="1"/>
      <c r="H405" s="1"/>
    </row>
    <row r="406" spans="7:8" s="3" customFormat="1" ht="15">
      <c r="G406" s="1"/>
      <c r="H406" s="1"/>
    </row>
    <row r="407" spans="7:8" s="3" customFormat="1" ht="15">
      <c r="G407" s="1"/>
      <c r="H407" s="1"/>
    </row>
    <row r="408" spans="7:8" s="3" customFormat="1" ht="15">
      <c r="G408" s="1"/>
      <c r="H408" s="1"/>
    </row>
    <row r="409" spans="7:8" s="3" customFormat="1" ht="15">
      <c r="G409" s="1"/>
      <c r="H409" s="1"/>
    </row>
    <row r="410" spans="7:8" s="3" customFormat="1" ht="15">
      <c r="G410" s="1"/>
      <c r="H410" s="1"/>
    </row>
    <row r="411" spans="7:8" s="3" customFormat="1" ht="15">
      <c r="G411" s="1"/>
      <c r="H411" s="1"/>
    </row>
    <row r="412" spans="7:8" s="3" customFormat="1" ht="15">
      <c r="G412" s="1"/>
      <c r="H412" s="1"/>
    </row>
    <row r="413" spans="7:8" s="3" customFormat="1" ht="15">
      <c r="G413" s="1"/>
      <c r="H413" s="1"/>
    </row>
    <row r="414" ht="15">
      <c r="A414" s="3"/>
    </row>
    <row r="415" ht="15">
      <c r="A415" s="3"/>
    </row>
    <row r="416" ht="15">
      <c r="A416" s="3"/>
    </row>
    <row r="417" ht="15">
      <c r="A417" s="3"/>
    </row>
    <row r="418" ht="15">
      <c r="A418" s="3"/>
    </row>
    <row r="419" ht="15">
      <c r="A419" s="3"/>
    </row>
  </sheetData>
  <sheetProtection/>
  <mergeCells count="17">
    <mergeCell ref="D99:H99"/>
    <mergeCell ref="E100:E101"/>
    <mergeCell ref="F100:H100"/>
    <mergeCell ref="E69:E70"/>
    <mergeCell ref="F69:H69"/>
    <mergeCell ref="A82:H82"/>
    <mergeCell ref="A98:H98"/>
    <mergeCell ref="D83:H83"/>
    <mergeCell ref="E84:E85"/>
    <mergeCell ref="F84:H84"/>
    <mergeCell ref="E1:H1"/>
    <mergeCell ref="A51:H51"/>
    <mergeCell ref="D52:H52"/>
    <mergeCell ref="E53:E54"/>
    <mergeCell ref="F53:H53"/>
    <mergeCell ref="A67:H67"/>
    <mergeCell ref="D68:H68"/>
  </mergeCells>
  <printOptions horizontalCentered="1"/>
  <pageMargins left="0" right="0" top="2.362204724409449" bottom="0.984251968503937" header="0.9055118110236221" footer="0.5118110236220472"/>
  <pageSetup horizontalDpi="600" verticalDpi="600" orientation="portrait" paperSize="9" r:id="rId1"/>
  <headerFooter alignWithMargins="0">
    <oddHeader>&amp;C&amp;"Arial,Tučné"&amp;16 STŘEDNĚDOBÝ VÝHLED ROZPOČTU
  OBCE CHODOUNY
ROK 2018-2021
 v tis.Kč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1"/>
  <sheetViews>
    <sheetView zoomScalePageLayoutView="0" workbookViewId="0" topLeftCell="A1">
      <selection activeCell="A58" sqref="A58"/>
    </sheetView>
  </sheetViews>
  <sheetFormatPr defaultColWidth="9.140625" defaultRowHeight="12.75"/>
  <cols>
    <col min="1" max="1" width="5.7109375" style="2" customWidth="1"/>
    <col min="2" max="2" width="10.57421875" style="3" customWidth="1"/>
    <col min="3" max="3" width="41.421875" style="3" customWidth="1"/>
    <col min="4" max="4" width="5.8515625" style="3" customWidth="1"/>
    <col min="5" max="5" width="7.28125" style="3" customWidth="1"/>
    <col min="6" max="6" width="7.57421875" style="3" customWidth="1"/>
    <col min="7" max="7" width="7.28125" style="1" customWidth="1"/>
    <col min="8" max="8" width="6.7109375" style="1" customWidth="1"/>
    <col min="9" max="16384" width="9.140625" style="1" customWidth="1"/>
  </cols>
  <sheetData>
    <row r="1" spans="1:8" ht="15">
      <c r="A1" s="23"/>
      <c r="B1" s="23"/>
      <c r="C1" s="23"/>
      <c r="D1" s="23"/>
      <c r="E1" s="104" t="s">
        <v>80</v>
      </c>
      <c r="F1" s="104"/>
      <c r="G1" s="104"/>
      <c r="H1" s="105"/>
    </row>
    <row r="2" spans="1:8" s="7" customFormat="1" ht="12.75">
      <c r="A2" s="24" t="s">
        <v>0</v>
      </c>
      <c r="B2" s="24"/>
      <c r="C2" s="24"/>
      <c r="D2" s="24"/>
      <c r="E2" s="25">
        <v>2018</v>
      </c>
      <c r="F2" s="25">
        <v>2019</v>
      </c>
      <c r="G2" s="25">
        <v>2020</v>
      </c>
      <c r="H2" s="25">
        <v>2021</v>
      </c>
    </row>
    <row r="3" spans="1:8" s="8" customFormat="1" ht="12.75">
      <c r="A3" s="26" t="s">
        <v>1</v>
      </c>
      <c r="B3" s="24"/>
      <c r="C3" s="24" t="s">
        <v>36</v>
      </c>
      <c r="D3" s="24"/>
      <c r="E3" s="27">
        <v>8777</v>
      </c>
      <c r="F3" s="27">
        <f>E27</f>
        <v>10177</v>
      </c>
      <c r="G3" s="27">
        <f>F27</f>
        <v>17544</v>
      </c>
      <c r="H3" s="27">
        <f>G27</f>
        <v>20221</v>
      </c>
    </row>
    <row r="4" spans="1:8" s="7" customFormat="1" ht="12.75">
      <c r="A4" s="28" t="s">
        <v>2</v>
      </c>
      <c r="B4" s="28" t="s">
        <v>24</v>
      </c>
      <c r="C4" s="28" t="s">
        <v>37</v>
      </c>
      <c r="D4" s="28"/>
      <c r="E4" s="29">
        <v>8942</v>
      </c>
      <c r="F4" s="29">
        <f>8942+117</f>
        <v>9059</v>
      </c>
      <c r="G4" s="29">
        <f>9059+117</f>
        <v>9176</v>
      </c>
      <c r="H4" s="29">
        <f>9176+117</f>
        <v>9293</v>
      </c>
    </row>
    <row r="5" spans="1:8" s="7" customFormat="1" ht="12.75">
      <c r="A5" s="28" t="s">
        <v>3</v>
      </c>
      <c r="B5" s="28" t="s">
        <v>25</v>
      </c>
      <c r="C5" s="28" t="s">
        <v>38</v>
      </c>
      <c r="D5" s="28"/>
      <c r="E5" s="29">
        <v>879</v>
      </c>
      <c r="F5" s="29">
        <f>879+3</f>
        <v>882</v>
      </c>
      <c r="G5" s="29">
        <f>882+3</f>
        <v>885</v>
      </c>
      <c r="H5" s="29">
        <f>885+3</f>
        <v>888</v>
      </c>
    </row>
    <row r="6" spans="1:8" s="7" customFormat="1" ht="12.75">
      <c r="A6" s="28" t="s">
        <v>4</v>
      </c>
      <c r="B6" s="28" t="s">
        <v>26</v>
      </c>
      <c r="C6" s="28" t="s">
        <v>92</v>
      </c>
      <c r="D6" s="28"/>
      <c r="E6" s="29">
        <v>100</v>
      </c>
      <c r="F6" s="29">
        <f>750*5</f>
        <v>3750</v>
      </c>
      <c r="G6" s="29">
        <v>10</v>
      </c>
      <c r="H6" s="29">
        <v>10</v>
      </c>
    </row>
    <row r="7" spans="1:8" s="7" customFormat="1" ht="12.75">
      <c r="A7" s="28" t="s">
        <v>5</v>
      </c>
      <c r="B7" s="28" t="s">
        <v>27</v>
      </c>
      <c r="C7" s="28" t="s">
        <v>39</v>
      </c>
      <c r="D7" s="28"/>
      <c r="E7" s="29">
        <f>F63</f>
        <v>8710</v>
      </c>
      <c r="F7" s="29">
        <f>F78</f>
        <v>2883</v>
      </c>
      <c r="G7" s="29">
        <f>F94</f>
        <v>3123</v>
      </c>
      <c r="H7" s="29">
        <f>F109</f>
        <v>2233</v>
      </c>
    </row>
    <row r="8" spans="1:8" s="7" customFormat="1" ht="12.75">
      <c r="A8" s="30" t="s">
        <v>59</v>
      </c>
      <c r="B8" s="31" t="s">
        <v>28</v>
      </c>
      <c r="C8" s="32" t="s">
        <v>40</v>
      </c>
      <c r="D8" s="32"/>
      <c r="E8" s="33">
        <f>SUM(E4:E7)</f>
        <v>18631</v>
      </c>
      <c r="F8" s="33">
        <f>SUM(F4:F7)</f>
        <v>16574</v>
      </c>
      <c r="G8" s="33">
        <f>SUM(G4:G7)</f>
        <v>13194</v>
      </c>
      <c r="H8" s="33">
        <f>SUM(H4:H7)</f>
        <v>12424</v>
      </c>
    </row>
    <row r="9" spans="1:8" s="7" customFormat="1" ht="12.75">
      <c r="A9" s="28" t="s">
        <v>6</v>
      </c>
      <c r="B9" s="28"/>
      <c r="C9" s="28" t="s">
        <v>42</v>
      </c>
      <c r="D9" s="28"/>
      <c r="E9" s="34"/>
      <c r="F9" s="34"/>
      <c r="G9" s="34"/>
      <c r="H9" s="34"/>
    </row>
    <row r="10" spans="1:8" s="7" customFormat="1" ht="12.75">
      <c r="A10" s="28" t="s">
        <v>7</v>
      </c>
      <c r="B10" s="28"/>
      <c r="C10" s="28" t="s">
        <v>43</v>
      </c>
      <c r="D10" s="28"/>
      <c r="E10" s="34">
        <v>3600</v>
      </c>
      <c r="F10" s="34">
        <v>0</v>
      </c>
      <c r="G10" s="34">
        <v>0</v>
      </c>
      <c r="H10" s="34">
        <v>0</v>
      </c>
    </row>
    <row r="11" spans="1:8" s="7" customFormat="1" ht="12.75">
      <c r="A11" s="28" t="s">
        <v>8</v>
      </c>
      <c r="B11" s="28"/>
      <c r="C11" s="28" t="s">
        <v>44</v>
      </c>
      <c r="D11" s="28"/>
      <c r="E11" s="34"/>
      <c r="F11" s="34"/>
      <c r="G11" s="34"/>
      <c r="H11" s="34"/>
    </row>
    <row r="12" spans="1:8" s="7" customFormat="1" ht="12.75">
      <c r="A12" s="28" t="s">
        <v>9</v>
      </c>
      <c r="B12" s="28"/>
      <c r="C12" s="28" t="s">
        <v>45</v>
      </c>
      <c r="D12" s="28"/>
      <c r="E12" s="34"/>
      <c r="F12" s="34"/>
      <c r="G12" s="34"/>
      <c r="H12" s="34"/>
    </row>
    <row r="13" spans="1:8" s="7" customFormat="1" ht="12.75">
      <c r="A13" s="28" t="s">
        <v>10</v>
      </c>
      <c r="B13" s="28"/>
      <c r="C13" s="28" t="s">
        <v>54</v>
      </c>
      <c r="D13" s="28"/>
      <c r="E13" s="34"/>
      <c r="F13" s="34"/>
      <c r="G13" s="34"/>
      <c r="H13" s="34"/>
    </row>
    <row r="14" spans="1:8" s="7" customFormat="1" ht="12.75">
      <c r="A14" s="35" t="s">
        <v>11</v>
      </c>
      <c r="B14" s="36" t="s">
        <v>60</v>
      </c>
      <c r="C14" s="32" t="s">
        <v>46</v>
      </c>
      <c r="D14" s="32"/>
      <c r="E14" s="33">
        <f>SUM(E9:E13)</f>
        <v>3600</v>
      </c>
      <c r="F14" s="33">
        <f>SUM(F9:F13)</f>
        <v>0</v>
      </c>
      <c r="G14" s="33">
        <f>SUM(G9:G13)</f>
        <v>0</v>
      </c>
      <c r="H14" s="33">
        <f>SUM(H9:H13)</f>
        <v>0</v>
      </c>
    </row>
    <row r="15" spans="1:8" s="8" customFormat="1" ht="12.75">
      <c r="A15" s="37" t="s">
        <v>12</v>
      </c>
      <c r="B15" s="37" t="s">
        <v>29</v>
      </c>
      <c r="C15" s="37" t="s">
        <v>57</v>
      </c>
      <c r="D15" s="37"/>
      <c r="E15" s="38">
        <f>E8+E14</f>
        <v>22231</v>
      </c>
      <c r="F15" s="38">
        <f>F8+F14</f>
        <v>16574</v>
      </c>
      <c r="G15" s="38">
        <f>G8+G14</f>
        <v>13194</v>
      </c>
      <c r="H15" s="38">
        <f>H8+H14</f>
        <v>12424</v>
      </c>
    </row>
    <row r="16" spans="1:8" s="7" customFormat="1" ht="12.75">
      <c r="A16" s="28" t="s">
        <v>13</v>
      </c>
      <c r="B16" s="28" t="s">
        <v>30</v>
      </c>
      <c r="C16" s="28" t="s">
        <v>47</v>
      </c>
      <c r="D16" s="28"/>
      <c r="E16" s="29">
        <f>5237+E65</f>
        <v>6778</v>
      </c>
      <c r="F16" s="29">
        <f>5237+E80+50</f>
        <v>5828</v>
      </c>
      <c r="G16" s="29">
        <f>5237+E96+60</f>
        <v>6838</v>
      </c>
      <c r="H16" s="29">
        <f>5237+E111+70</f>
        <v>5848</v>
      </c>
    </row>
    <row r="17" spans="1:8" s="7" customFormat="1" ht="12.75">
      <c r="A17" s="28" t="s">
        <v>14</v>
      </c>
      <c r="B17" s="28" t="s">
        <v>31</v>
      </c>
      <c r="C17" s="28" t="s">
        <v>48</v>
      </c>
      <c r="D17" s="28"/>
      <c r="E17" s="29">
        <f>E64</f>
        <v>13800</v>
      </c>
      <c r="F17" s="29">
        <f>E79</f>
        <v>3000</v>
      </c>
      <c r="G17" s="29">
        <f>E95</f>
        <v>3300</v>
      </c>
      <c r="H17" s="29">
        <f>E110</f>
        <v>4500</v>
      </c>
    </row>
    <row r="18" spans="1:8" s="7" customFormat="1" ht="12.75">
      <c r="A18" s="39" t="s">
        <v>17</v>
      </c>
      <c r="B18" s="40" t="s">
        <v>32</v>
      </c>
      <c r="C18" s="41" t="s">
        <v>49</v>
      </c>
      <c r="D18" s="41"/>
      <c r="E18" s="42">
        <f>SUM(E16:E17)</f>
        <v>20578</v>
      </c>
      <c r="F18" s="42">
        <f>SUM(F16:F17)</f>
        <v>8828</v>
      </c>
      <c r="G18" s="42">
        <f>SUM(G16:G17)</f>
        <v>10138</v>
      </c>
      <c r="H18" s="42">
        <f>SUM(H16:H17)</f>
        <v>10348</v>
      </c>
    </row>
    <row r="19" spans="1:8" s="7" customFormat="1" ht="12.75">
      <c r="A19" s="28" t="s">
        <v>15</v>
      </c>
      <c r="B19" s="28"/>
      <c r="C19" s="28" t="s">
        <v>50</v>
      </c>
      <c r="D19" s="28"/>
      <c r="E19" s="34"/>
      <c r="F19" s="34"/>
      <c r="G19" s="34"/>
      <c r="H19" s="34"/>
    </row>
    <row r="20" spans="1:8" s="7" customFormat="1" ht="12.75">
      <c r="A20" s="28" t="s">
        <v>16</v>
      </c>
      <c r="B20" s="28"/>
      <c r="C20" s="28" t="s">
        <v>51</v>
      </c>
      <c r="D20" s="28"/>
      <c r="E20" s="34">
        <v>253</v>
      </c>
      <c r="F20" s="34">
        <v>379</v>
      </c>
      <c r="G20" s="34">
        <v>379</v>
      </c>
      <c r="H20" s="34">
        <v>379</v>
      </c>
    </row>
    <row r="21" spans="1:8" s="7" customFormat="1" ht="12.75">
      <c r="A21" s="28" t="s">
        <v>18</v>
      </c>
      <c r="B21" s="28"/>
      <c r="C21" s="28" t="s">
        <v>52</v>
      </c>
      <c r="D21" s="28"/>
      <c r="E21" s="34"/>
      <c r="F21" s="34"/>
      <c r="G21" s="34"/>
      <c r="H21" s="34"/>
    </row>
    <row r="22" spans="1:8" s="7" customFormat="1" ht="12.75">
      <c r="A22" s="28" t="s">
        <v>19</v>
      </c>
      <c r="B22" s="28"/>
      <c r="C22" s="28" t="s">
        <v>53</v>
      </c>
      <c r="D22" s="28"/>
      <c r="E22" s="34"/>
      <c r="F22" s="34"/>
      <c r="G22" s="34"/>
      <c r="H22" s="34"/>
    </row>
    <row r="23" spans="1:8" s="7" customFormat="1" ht="12.75">
      <c r="A23" s="28" t="s">
        <v>41</v>
      </c>
      <c r="B23" s="28"/>
      <c r="C23" s="28" t="s">
        <v>54</v>
      </c>
      <c r="D23" s="28"/>
      <c r="E23" s="34"/>
      <c r="F23" s="34"/>
      <c r="G23" s="34"/>
      <c r="H23" s="34"/>
    </row>
    <row r="24" spans="1:8" s="7" customFormat="1" ht="12.75">
      <c r="A24" s="39" t="s">
        <v>20</v>
      </c>
      <c r="B24" s="40" t="s">
        <v>33</v>
      </c>
      <c r="C24" s="41" t="s">
        <v>55</v>
      </c>
      <c r="D24" s="41"/>
      <c r="E24" s="42">
        <f>SUM(E19:E23)</f>
        <v>253</v>
      </c>
      <c r="F24" s="42">
        <f>SUM(F19:F23)</f>
        <v>379</v>
      </c>
      <c r="G24" s="42">
        <f>SUM(G19:G23)</f>
        <v>379</v>
      </c>
      <c r="H24" s="42">
        <f>SUM(H19:H23)</f>
        <v>379</v>
      </c>
    </row>
    <row r="25" spans="1:8" s="8" customFormat="1" ht="12.75">
      <c r="A25" s="39" t="s">
        <v>21</v>
      </c>
      <c r="B25" s="39" t="s">
        <v>58</v>
      </c>
      <c r="C25" s="39" t="s">
        <v>56</v>
      </c>
      <c r="D25" s="39"/>
      <c r="E25" s="43">
        <f>E18+E24</f>
        <v>20831</v>
      </c>
      <c r="F25" s="43">
        <f>F18+F24</f>
        <v>9207</v>
      </c>
      <c r="G25" s="43">
        <f>G18+G24</f>
        <v>10517</v>
      </c>
      <c r="H25" s="43">
        <f>H18+H24</f>
        <v>10727</v>
      </c>
    </row>
    <row r="26" spans="1:8" s="8" customFormat="1" ht="12.75">
      <c r="A26" s="26" t="s">
        <v>22</v>
      </c>
      <c r="B26" s="26" t="s">
        <v>34</v>
      </c>
      <c r="C26" s="24" t="s">
        <v>74</v>
      </c>
      <c r="D26" s="24"/>
      <c r="E26" s="27">
        <f>E15-E25</f>
        <v>1400</v>
      </c>
      <c r="F26" s="27">
        <f>F15-F25</f>
        <v>7367</v>
      </c>
      <c r="G26" s="27">
        <f>G15-G25</f>
        <v>2677</v>
      </c>
      <c r="H26" s="27">
        <f>H15-H25</f>
        <v>1697</v>
      </c>
    </row>
    <row r="27" spans="1:8" s="8" customFormat="1" ht="12.75">
      <c r="A27" s="44" t="s">
        <v>23</v>
      </c>
      <c r="B27" s="44" t="s">
        <v>35</v>
      </c>
      <c r="C27" s="45" t="s">
        <v>75</v>
      </c>
      <c r="D27" s="45"/>
      <c r="E27" s="46">
        <f>E3+E15-E25</f>
        <v>10177</v>
      </c>
      <c r="F27" s="46">
        <f>F3+F15-F25</f>
        <v>17544</v>
      </c>
      <c r="G27" s="46">
        <f>G3+G15-G25</f>
        <v>20221</v>
      </c>
      <c r="H27" s="46">
        <f>H3+H15-H25</f>
        <v>21918</v>
      </c>
    </row>
    <row r="28" spans="1:7" s="9" customFormat="1" ht="12.75">
      <c r="A28" s="8"/>
      <c r="B28" s="8"/>
      <c r="C28" s="7"/>
      <c r="D28" s="7"/>
      <c r="E28" s="7"/>
      <c r="F28" s="7"/>
      <c r="G28" s="7"/>
    </row>
    <row r="29" spans="1:7" s="9" customFormat="1" ht="12.75">
      <c r="A29" s="8"/>
      <c r="B29" s="8"/>
      <c r="C29" s="7"/>
      <c r="D29" s="7"/>
      <c r="E29" s="7"/>
      <c r="F29" s="7"/>
      <c r="G29" s="7"/>
    </row>
    <row r="30" spans="1:7" s="9" customFormat="1" ht="12.75">
      <c r="A30" s="8"/>
      <c r="B30" s="8"/>
      <c r="C30" s="7"/>
      <c r="D30" s="7"/>
      <c r="E30" s="7"/>
      <c r="F30" s="7"/>
      <c r="G30" s="7"/>
    </row>
    <row r="31" spans="1:7" s="9" customFormat="1" ht="12.75">
      <c r="A31" s="8"/>
      <c r="B31" s="8"/>
      <c r="C31" s="7"/>
      <c r="D31" s="7"/>
      <c r="E31" s="7"/>
      <c r="F31" s="7"/>
      <c r="G31" s="7"/>
    </row>
    <row r="32" spans="1:7" s="9" customFormat="1" ht="12.75">
      <c r="A32" s="8"/>
      <c r="B32" s="8"/>
      <c r="C32" s="7"/>
      <c r="D32" s="7"/>
      <c r="E32" s="7"/>
      <c r="F32" s="7"/>
      <c r="G32" s="7"/>
    </row>
    <row r="33" spans="1:7" s="9" customFormat="1" ht="12.75">
      <c r="A33" s="8"/>
      <c r="B33" s="8"/>
      <c r="C33" s="7"/>
      <c r="D33" s="7"/>
      <c r="E33" s="7"/>
      <c r="F33" s="7"/>
      <c r="G33" s="7"/>
    </row>
    <row r="34" spans="1:8" s="17" customFormat="1" ht="12.75">
      <c r="A34" s="19" t="s">
        <v>120</v>
      </c>
      <c r="B34" s="19"/>
      <c r="C34" s="18"/>
      <c r="D34" s="18"/>
      <c r="E34" s="18"/>
      <c r="F34" s="18"/>
      <c r="G34" s="20"/>
      <c r="H34" s="20"/>
    </row>
    <row r="35" spans="1:8" s="17" customFormat="1" ht="12.75">
      <c r="A35" s="18" t="s">
        <v>127</v>
      </c>
      <c r="B35" s="19"/>
      <c r="C35" s="18"/>
      <c r="D35" s="18"/>
      <c r="E35" s="18"/>
      <c r="F35" s="18"/>
      <c r="G35" s="20"/>
      <c r="H35" s="20"/>
    </row>
    <row r="36" spans="1:8" s="17" customFormat="1" ht="12.75">
      <c r="A36" s="18" t="s">
        <v>86</v>
      </c>
      <c r="B36" s="19"/>
      <c r="C36" s="18"/>
      <c r="D36" s="18"/>
      <c r="E36" s="18"/>
      <c r="F36" s="18"/>
      <c r="G36" s="20"/>
      <c r="H36" s="20"/>
    </row>
    <row r="37" spans="1:8" s="17" customFormat="1" ht="12.75">
      <c r="A37" s="19"/>
      <c r="B37" s="19"/>
      <c r="C37" s="18"/>
      <c r="D37" s="18"/>
      <c r="E37" s="18"/>
      <c r="F37" s="18"/>
      <c r="G37" s="20"/>
      <c r="H37" s="20"/>
    </row>
    <row r="38" spans="1:8" s="17" customFormat="1" ht="12.75">
      <c r="A38" s="21" t="s">
        <v>125</v>
      </c>
      <c r="B38" s="19"/>
      <c r="C38" s="18"/>
      <c r="D38" s="18"/>
      <c r="E38" s="18"/>
      <c r="F38" s="18"/>
      <c r="G38" s="20"/>
      <c r="H38" s="20"/>
    </row>
    <row r="39" spans="1:8" s="17" customFormat="1" ht="12.75">
      <c r="A39" s="18" t="s">
        <v>126</v>
      </c>
      <c r="B39" s="19"/>
      <c r="C39" s="18"/>
      <c r="D39" s="18"/>
      <c r="E39" s="18"/>
      <c r="F39" s="18"/>
      <c r="G39" s="20"/>
      <c r="H39" s="20"/>
    </row>
    <row r="40" spans="1:7" s="9" customFormat="1" ht="12.75">
      <c r="A40" s="10"/>
      <c r="B40" s="10"/>
      <c r="C40" s="11"/>
      <c r="D40" s="11"/>
      <c r="E40" s="11"/>
      <c r="F40" s="11"/>
      <c r="G40" s="7"/>
    </row>
    <row r="41" spans="1:8" s="9" customFormat="1" ht="12.75">
      <c r="A41" s="12"/>
      <c r="B41" s="13"/>
      <c r="C41" s="12"/>
      <c r="D41" s="12"/>
      <c r="E41" s="12"/>
      <c r="F41" s="12"/>
      <c r="G41" s="14"/>
      <c r="H41" s="15"/>
    </row>
    <row r="42" spans="1:8" s="9" customFormat="1" ht="12.75">
      <c r="A42" s="12"/>
      <c r="B42" s="13"/>
      <c r="C42" s="12"/>
      <c r="D42" s="12"/>
      <c r="E42" s="12"/>
      <c r="F42" s="12"/>
      <c r="G42" s="14"/>
      <c r="H42" s="15"/>
    </row>
    <row r="43" spans="1:8" s="9" customFormat="1" ht="12.75">
      <c r="A43" s="13"/>
      <c r="B43" s="13"/>
      <c r="C43" s="12"/>
      <c r="D43" s="12"/>
      <c r="E43" s="12"/>
      <c r="F43" s="12"/>
      <c r="G43" s="14"/>
      <c r="H43" s="15"/>
    </row>
    <row r="44" spans="1:8" s="9" customFormat="1" ht="12.75">
      <c r="A44" s="12"/>
      <c r="B44" s="13"/>
      <c r="C44" s="12"/>
      <c r="D44" s="12"/>
      <c r="E44" s="12"/>
      <c r="F44" s="12"/>
      <c r="G44" s="14"/>
      <c r="H44" s="15"/>
    </row>
    <row r="45" spans="1:8" s="9" customFormat="1" ht="12.75">
      <c r="A45" s="12"/>
      <c r="B45" s="13"/>
      <c r="C45" s="12"/>
      <c r="D45" s="12"/>
      <c r="E45" s="12"/>
      <c r="F45" s="12"/>
      <c r="G45" s="14"/>
      <c r="H45" s="15"/>
    </row>
    <row r="46" spans="1:8" s="9" customFormat="1" ht="12.75">
      <c r="A46" s="12"/>
      <c r="B46" s="13"/>
      <c r="C46" s="12"/>
      <c r="D46" s="12"/>
      <c r="E46" s="12"/>
      <c r="F46" s="12"/>
      <c r="G46" s="14"/>
      <c r="H46" s="15"/>
    </row>
    <row r="47" spans="1:8" s="9" customFormat="1" ht="12.75">
      <c r="A47" s="16"/>
      <c r="B47" s="13"/>
      <c r="C47" s="12"/>
      <c r="D47" s="12"/>
      <c r="E47" s="12"/>
      <c r="F47" s="12"/>
      <c r="G47" s="14"/>
      <c r="H47" s="15"/>
    </row>
    <row r="48" spans="1:8" s="9" customFormat="1" ht="12.75">
      <c r="A48" s="12"/>
      <c r="B48" s="13"/>
      <c r="C48" s="12"/>
      <c r="D48" s="12"/>
      <c r="E48" s="12"/>
      <c r="F48" s="12"/>
      <c r="G48" s="14"/>
      <c r="H48" s="15"/>
    </row>
    <row r="49" spans="1:6" s="6" customFormat="1" ht="15.75">
      <c r="A49" s="4" t="s">
        <v>81</v>
      </c>
      <c r="B49" s="5"/>
      <c r="C49" s="4"/>
      <c r="D49" s="4"/>
      <c r="E49" s="5"/>
      <c r="F49" s="5"/>
    </row>
    <row r="50" spans="1:6" s="9" customFormat="1" ht="12.75">
      <c r="A50" s="7"/>
      <c r="B50" s="7"/>
      <c r="C50" s="7"/>
      <c r="D50" s="7"/>
      <c r="E50" s="7"/>
      <c r="F50" s="7"/>
    </row>
    <row r="51" spans="1:8" s="9" customFormat="1" ht="12.75">
      <c r="A51" s="106" t="s">
        <v>61</v>
      </c>
      <c r="B51" s="107"/>
      <c r="C51" s="107"/>
      <c r="D51" s="107"/>
      <c r="E51" s="107"/>
      <c r="F51" s="107"/>
      <c r="G51" s="107"/>
      <c r="H51" s="103"/>
    </row>
    <row r="52" spans="1:8" s="9" customFormat="1" ht="12.75">
      <c r="A52" s="47" t="s">
        <v>66</v>
      </c>
      <c r="B52" s="48"/>
      <c r="C52" s="49"/>
      <c r="D52" s="96" t="s">
        <v>64</v>
      </c>
      <c r="E52" s="97"/>
      <c r="F52" s="97"/>
      <c r="G52" s="97"/>
      <c r="H52" s="98"/>
    </row>
    <row r="53" spans="1:8" s="9" customFormat="1" ht="12.75">
      <c r="A53" s="50"/>
      <c r="B53" s="48"/>
      <c r="C53" s="49"/>
      <c r="D53" s="51" t="s">
        <v>77</v>
      </c>
      <c r="E53" s="99" t="s">
        <v>65</v>
      </c>
      <c r="F53" s="101" t="s">
        <v>76</v>
      </c>
      <c r="G53" s="102"/>
      <c r="H53" s="103"/>
    </row>
    <row r="54" spans="1:8" s="9" customFormat="1" ht="12.75">
      <c r="A54" s="52" t="s">
        <v>109</v>
      </c>
      <c r="B54" s="53"/>
      <c r="C54" s="54"/>
      <c r="D54" s="55" t="s">
        <v>78</v>
      </c>
      <c r="E54" s="100"/>
      <c r="F54" s="56" t="s">
        <v>79</v>
      </c>
      <c r="G54" s="56" t="s">
        <v>82</v>
      </c>
      <c r="H54" s="56" t="s">
        <v>68</v>
      </c>
    </row>
    <row r="55" spans="1:8" s="9" customFormat="1" ht="12.75">
      <c r="A55" s="57" t="s">
        <v>93</v>
      </c>
      <c r="B55" s="58"/>
      <c r="C55" s="59"/>
      <c r="D55" s="60" t="s">
        <v>63</v>
      </c>
      <c r="E55" s="64">
        <f>(17.417*2)*12-0.008</f>
        <v>418.00000000000006</v>
      </c>
      <c r="F55" s="29">
        <v>307</v>
      </c>
      <c r="G55" s="29"/>
      <c r="H55" s="29">
        <f aca="true" t="shared" si="0" ref="H55:H62">E55-F55-G55</f>
        <v>111.00000000000006</v>
      </c>
    </row>
    <row r="56" spans="1:8" s="9" customFormat="1" ht="12.75">
      <c r="A56" s="57" t="s">
        <v>83</v>
      </c>
      <c r="B56" s="58"/>
      <c r="C56" s="59"/>
      <c r="D56" s="60" t="s">
        <v>63</v>
      </c>
      <c r="E56" s="64">
        <v>123</v>
      </c>
      <c r="F56" s="29">
        <v>123</v>
      </c>
      <c r="G56" s="29"/>
      <c r="H56" s="29">
        <f t="shared" si="0"/>
        <v>0</v>
      </c>
    </row>
    <row r="57" spans="1:8" s="9" customFormat="1" ht="12.75">
      <c r="A57" s="57" t="s">
        <v>128</v>
      </c>
      <c r="B57" s="62"/>
      <c r="C57" s="63"/>
      <c r="D57" s="60" t="s">
        <v>62</v>
      </c>
      <c r="E57" s="64">
        <v>6800</v>
      </c>
      <c r="F57" s="29">
        <v>4800</v>
      </c>
      <c r="G57" s="29"/>
      <c r="H57" s="29">
        <v>2000</v>
      </c>
    </row>
    <row r="58" spans="1:8" s="9" customFormat="1" ht="12.75">
      <c r="A58" s="57" t="s">
        <v>95</v>
      </c>
      <c r="B58" s="58"/>
      <c r="C58" s="59"/>
      <c r="D58" s="60" t="s">
        <v>62</v>
      </c>
      <c r="E58" s="64">
        <v>1000</v>
      </c>
      <c r="F58" s="29">
        <v>800</v>
      </c>
      <c r="G58" s="29"/>
      <c r="H58" s="29">
        <f t="shared" si="0"/>
        <v>200</v>
      </c>
    </row>
    <row r="59" spans="1:8" s="9" customFormat="1" ht="12.75">
      <c r="A59" s="57" t="s">
        <v>97</v>
      </c>
      <c r="B59" s="58"/>
      <c r="C59" s="59"/>
      <c r="D59" s="60" t="s">
        <v>62</v>
      </c>
      <c r="E59" s="64">
        <v>400</v>
      </c>
      <c r="F59" s="29">
        <v>280</v>
      </c>
      <c r="G59" s="61"/>
      <c r="H59" s="29">
        <f t="shared" si="0"/>
        <v>120</v>
      </c>
    </row>
    <row r="60" spans="1:8" s="9" customFormat="1" ht="12.75">
      <c r="A60" s="57" t="s">
        <v>111</v>
      </c>
      <c r="B60" s="58"/>
      <c r="C60" s="59"/>
      <c r="D60" s="60" t="s">
        <v>62</v>
      </c>
      <c r="E60" s="64">
        <v>2000</v>
      </c>
      <c r="F60" s="29">
        <f>E60*80%</f>
        <v>1600</v>
      </c>
      <c r="G60" s="61"/>
      <c r="H60" s="29">
        <f t="shared" si="0"/>
        <v>400</v>
      </c>
    </row>
    <row r="61" spans="1:8" s="9" customFormat="1" ht="12.75">
      <c r="A61" s="57" t="s">
        <v>112</v>
      </c>
      <c r="B61" s="58"/>
      <c r="C61" s="59"/>
      <c r="D61" s="60" t="s">
        <v>63</v>
      </c>
      <c r="E61" s="64">
        <v>1000</v>
      </c>
      <c r="F61" s="29">
        <f>E61*80%</f>
        <v>800</v>
      </c>
      <c r="G61" s="61"/>
      <c r="H61" s="29">
        <f>E61-F61-G61</f>
        <v>200</v>
      </c>
    </row>
    <row r="62" spans="1:8" s="9" customFormat="1" ht="12.75">
      <c r="A62" s="57" t="s">
        <v>122</v>
      </c>
      <c r="B62" s="58"/>
      <c r="C62" s="59"/>
      <c r="D62" s="60" t="s">
        <v>62</v>
      </c>
      <c r="E62" s="64">
        <v>3600</v>
      </c>
      <c r="F62" s="29"/>
      <c r="G62" s="61">
        <v>3600</v>
      </c>
      <c r="H62" s="29">
        <f t="shared" si="0"/>
        <v>0</v>
      </c>
    </row>
    <row r="63" spans="1:8" s="9" customFormat="1" ht="12.75">
      <c r="A63" s="65" t="s">
        <v>67</v>
      </c>
      <c r="B63" s="66"/>
      <c r="C63" s="66"/>
      <c r="D63" s="67"/>
      <c r="E63" s="68">
        <f>SUM(E55:E62)</f>
        <v>15341</v>
      </c>
      <c r="F63" s="69">
        <f>SUM(F55:F62)</f>
        <v>8710</v>
      </c>
      <c r="G63" s="69">
        <f>SUM(G55:G62)</f>
        <v>3600</v>
      </c>
      <c r="H63" s="69">
        <f>SUM(H55:H62)</f>
        <v>3031</v>
      </c>
    </row>
    <row r="64" spans="1:8" s="9" customFormat="1" ht="12.75">
      <c r="A64" s="70" t="s">
        <v>90</v>
      </c>
      <c r="B64" s="71"/>
      <c r="C64" s="72"/>
      <c r="D64" s="73" t="s">
        <v>62</v>
      </c>
      <c r="E64" s="74">
        <f>E57+E58+E59+E60+E62</f>
        <v>13800</v>
      </c>
      <c r="F64" s="74">
        <f>F57+F58+F59+F60+F62</f>
        <v>7480</v>
      </c>
      <c r="G64" s="74">
        <f>G57+G58+G59+G60+G62</f>
        <v>3600</v>
      </c>
      <c r="H64" s="74">
        <f>H57+H58+H59+H60+H62</f>
        <v>2720</v>
      </c>
    </row>
    <row r="65" spans="1:8" s="9" customFormat="1" ht="12.75">
      <c r="A65" s="70" t="s">
        <v>67</v>
      </c>
      <c r="B65" s="71"/>
      <c r="C65" s="72"/>
      <c r="D65" s="73" t="s">
        <v>63</v>
      </c>
      <c r="E65" s="74">
        <f>E55+E56+E61</f>
        <v>1541</v>
      </c>
      <c r="F65" s="74">
        <f>F55+F56+F61</f>
        <v>1230</v>
      </c>
      <c r="G65" s="74">
        <f>G55+G56+G61</f>
        <v>0</v>
      </c>
      <c r="H65" s="74">
        <f>H55+H56+H61</f>
        <v>311.00000000000006</v>
      </c>
    </row>
    <row r="66" spans="1:6" s="9" customFormat="1" ht="12.75">
      <c r="A66" s="7"/>
      <c r="B66" s="7"/>
      <c r="C66" s="7"/>
      <c r="D66" s="7"/>
      <c r="E66" s="7"/>
      <c r="F66" s="7"/>
    </row>
    <row r="67" spans="1:8" s="9" customFormat="1" ht="12.75">
      <c r="A67" s="106" t="s">
        <v>84</v>
      </c>
      <c r="B67" s="107"/>
      <c r="C67" s="107"/>
      <c r="D67" s="107"/>
      <c r="E67" s="107"/>
      <c r="F67" s="107"/>
      <c r="G67" s="107"/>
      <c r="H67" s="103"/>
    </row>
    <row r="68" spans="1:8" s="9" customFormat="1" ht="12.75">
      <c r="A68" s="47" t="s">
        <v>66</v>
      </c>
      <c r="B68" s="48"/>
      <c r="C68" s="49"/>
      <c r="D68" s="96" t="s">
        <v>64</v>
      </c>
      <c r="E68" s="97"/>
      <c r="F68" s="97"/>
      <c r="G68" s="97"/>
      <c r="H68" s="98"/>
    </row>
    <row r="69" spans="1:8" s="9" customFormat="1" ht="12.75">
      <c r="A69" s="50"/>
      <c r="B69" s="48"/>
      <c r="C69" s="49"/>
      <c r="D69" s="51" t="s">
        <v>77</v>
      </c>
      <c r="E69" s="99" t="s">
        <v>65</v>
      </c>
      <c r="F69" s="101" t="s">
        <v>76</v>
      </c>
      <c r="G69" s="102"/>
      <c r="H69" s="103"/>
    </row>
    <row r="70" spans="1:8" s="9" customFormat="1" ht="12.75">
      <c r="A70" s="52" t="s">
        <v>109</v>
      </c>
      <c r="B70" s="53"/>
      <c r="C70" s="54"/>
      <c r="D70" s="55" t="s">
        <v>78</v>
      </c>
      <c r="E70" s="100"/>
      <c r="F70" s="56" t="s">
        <v>79</v>
      </c>
      <c r="G70" s="56" t="s">
        <v>82</v>
      </c>
      <c r="H70" s="56" t="s">
        <v>68</v>
      </c>
    </row>
    <row r="71" spans="1:8" s="9" customFormat="1" ht="12.75">
      <c r="A71" s="57" t="s">
        <v>93</v>
      </c>
      <c r="B71" s="58"/>
      <c r="C71" s="59"/>
      <c r="D71" s="60" t="s">
        <v>63</v>
      </c>
      <c r="E71" s="64">
        <f>(17.417*2)*12-0.008</f>
        <v>418.00000000000006</v>
      </c>
      <c r="F71" s="29">
        <f>(15*2)*12</f>
        <v>360</v>
      </c>
      <c r="G71" s="29"/>
      <c r="H71" s="29">
        <f aca="true" t="shared" si="1" ref="H71:H77">E71-F71-G71</f>
        <v>58.00000000000006</v>
      </c>
    </row>
    <row r="72" spans="1:8" s="9" customFormat="1" ht="12.75">
      <c r="A72" s="57" t="s">
        <v>83</v>
      </c>
      <c r="B72" s="58"/>
      <c r="C72" s="59"/>
      <c r="D72" s="60" t="s">
        <v>63</v>
      </c>
      <c r="E72" s="64">
        <v>123</v>
      </c>
      <c r="F72" s="29">
        <v>123</v>
      </c>
      <c r="G72" s="29"/>
      <c r="H72" s="29">
        <f t="shared" si="1"/>
        <v>0</v>
      </c>
    </row>
    <row r="73" spans="1:8" s="9" customFormat="1" ht="12.75">
      <c r="A73" s="57" t="s">
        <v>73</v>
      </c>
      <c r="B73" s="62"/>
      <c r="C73" s="63"/>
      <c r="D73" s="60" t="s">
        <v>62</v>
      </c>
      <c r="E73" s="64">
        <v>3000</v>
      </c>
      <c r="F73" s="29">
        <v>2400</v>
      </c>
      <c r="G73" s="29"/>
      <c r="H73" s="29">
        <f t="shared" si="1"/>
        <v>600</v>
      </c>
    </row>
    <row r="74" spans="1:8" s="9" customFormat="1" ht="12.75">
      <c r="A74" s="57"/>
      <c r="B74" s="58"/>
      <c r="C74" s="59"/>
      <c r="D74" s="60"/>
      <c r="E74" s="64"/>
      <c r="F74" s="29"/>
      <c r="G74" s="29"/>
      <c r="H74" s="29">
        <f t="shared" si="1"/>
        <v>0</v>
      </c>
    </row>
    <row r="75" spans="1:8" s="9" customFormat="1" ht="12.75">
      <c r="A75" s="57"/>
      <c r="B75" s="58"/>
      <c r="C75" s="59"/>
      <c r="D75" s="60"/>
      <c r="E75" s="64"/>
      <c r="F75" s="29"/>
      <c r="G75" s="29"/>
      <c r="H75" s="29">
        <f t="shared" si="1"/>
        <v>0</v>
      </c>
    </row>
    <row r="76" spans="1:8" s="9" customFormat="1" ht="12.75">
      <c r="A76" s="57"/>
      <c r="B76" s="58"/>
      <c r="C76" s="59"/>
      <c r="D76" s="60"/>
      <c r="E76" s="64"/>
      <c r="F76" s="29"/>
      <c r="G76" s="29"/>
      <c r="H76" s="29">
        <f t="shared" si="1"/>
        <v>0</v>
      </c>
    </row>
    <row r="77" spans="1:8" s="9" customFormat="1" ht="12.75">
      <c r="A77" s="57"/>
      <c r="B77" s="58"/>
      <c r="C77" s="59"/>
      <c r="D77" s="60"/>
      <c r="E77" s="64"/>
      <c r="F77" s="29"/>
      <c r="G77" s="29"/>
      <c r="H77" s="29">
        <f t="shared" si="1"/>
        <v>0</v>
      </c>
    </row>
    <row r="78" spans="1:8" s="9" customFormat="1" ht="12.75">
      <c r="A78" s="65" t="s">
        <v>67</v>
      </c>
      <c r="B78" s="66"/>
      <c r="C78" s="66"/>
      <c r="D78" s="67"/>
      <c r="E78" s="68">
        <f>SUM(E71:E77)</f>
        <v>3541</v>
      </c>
      <c r="F78" s="69">
        <f>SUM(F71:F77)</f>
        <v>2883</v>
      </c>
      <c r="G78" s="69">
        <f>SUM(G71:G77)</f>
        <v>0</v>
      </c>
      <c r="H78" s="69">
        <f>SUM(H71:H77)</f>
        <v>658</v>
      </c>
    </row>
    <row r="79" spans="1:8" s="9" customFormat="1" ht="12.75">
      <c r="A79" s="70" t="s">
        <v>90</v>
      </c>
      <c r="B79" s="71"/>
      <c r="C79" s="72"/>
      <c r="D79" s="73" t="s">
        <v>62</v>
      </c>
      <c r="E79" s="74">
        <f>E73+E74</f>
        <v>3000</v>
      </c>
      <c r="F79" s="74">
        <f>F73+F74</f>
        <v>2400</v>
      </c>
      <c r="G79" s="74">
        <f>G73+G74</f>
        <v>0</v>
      </c>
      <c r="H79" s="75">
        <f>H73+H74</f>
        <v>600</v>
      </c>
    </row>
    <row r="80" spans="1:8" s="9" customFormat="1" ht="12.75">
      <c r="A80" s="70" t="s">
        <v>67</v>
      </c>
      <c r="B80" s="71"/>
      <c r="C80" s="72"/>
      <c r="D80" s="73" t="s">
        <v>63</v>
      </c>
      <c r="E80" s="74">
        <f>E71+E72</f>
        <v>541</v>
      </c>
      <c r="F80" s="74">
        <f>F71+F72</f>
        <v>483</v>
      </c>
      <c r="G80" s="74">
        <f>G71+G72</f>
        <v>0</v>
      </c>
      <c r="H80" s="75">
        <f>H71+H72</f>
        <v>58.00000000000006</v>
      </c>
    </row>
    <row r="81" spans="1:6" s="9" customFormat="1" ht="12.75">
      <c r="A81" s="7"/>
      <c r="B81" s="7"/>
      <c r="C81" s="7"/>
      <c r="D81" s="7"/>
      <c r="E81" s="7"/>
      <c r="F81" s="7"/>
    </row>
    <row r="82" spans="1:8" s="9" customFormat="1" ht="12.75">
      <c r="A82" s="106" t="s">
        <v>85</v>
      </c>
      <c r="B82" s="107"/>
      <c r="C82" s="107"/>
      <c r="D82" s="107"/>
      <c r="E82" s="107"/>
      <c r="F82" s="107"/>
      <c r="G82" s="107"/>
      <c r="H82" s="103"/>
    </row>
    <row r="83" spans="1:8" s="9" customFormat="1" ht="12.75">
      <c r="A83" s="47" t="s">
        <v>66</v>
      </c>
      <c r="B83" s="48"/>
      <c r="C83" s="49"/>
      <c r="D83" s="96" t="s">
        <v>64</v>
      </c>
      <c r="E83" s="97"/>
      <c r="F83" s="97"/>
      <c r="G83" s="97"/>
      <c r="H83" s="98"/>
    </row>
    <row r="84" spans="1:8" s="9" customFormat="1" ht="12.75">
      <c r="A84" s="50"/>
      <c r="B84" s="48"/>
      <c r="C84" s="49"/>
      <c r="D84" s="51" t="s">
        <v>77</v>
      </c>
      <c r="E84" s="99" t="s">
        <v>65</v>
      </c>
      <c r="F84" s="101" t="s">
        <v>76</v>
      </c>
      <c r="G84" s="102"/>
      <c r="H84" s="103"/>
    </row>
    <row r="85" spans="1:8" s="9" customFormat="1" ht="12.75">
      <c r="A85" s="52" t="s">
        <v>109</v>
      </c>
      <c r="B85" s="53"/>
      <c r="C85" s="54"/>
      <c r="D85" s="55" t="s">
        <v>78</v>
      </c>
      <c r="E85" s="100"/>
      <c r="F85" s="56" t="s">
        <v>79</v>
      </c>
      <c r="G85" s="56" t="s">
        <v>82</v>
      </c>
      <c r="H85" s="56" t="s">
        <v>68</v>
      </c>
    </row>
    <row r="86" spans="1:8" s="9" customFormat="1" ht="12.75">
      <c r="A86" s="57" t="s">
        <v>93</v>
      </c>
      <c r="B86" s="58"/>
      <c r="C86" s="59"/>
      <c r="D86" s="60" t="s">
        <v>63</v>
      </c>
      <c r="E86" s="64">
        <f>(17.417*2)*12-0.008</f>
        <v>418.00000000000006</v>
      </c>
      <c r="F86" s="29">
        <f>(15*2)*12</f>
        <v>360</v>
      </c>
      <c r="G86" s="29"/>
      <c r="H86" s="29">
        <f aca="true" t="shared" si="2" ref="H86:H93">E86-F86-G86</f>
        <v>58.00000000000006</v>
      </c>
    </row>
    <row r="87" spans="1:8" s="9" customFormat="1" ht="12.75">
      <c r="A87" s="57" t="s">
        <v>83</v>
      </c>
      <c r="B87" s="58"/>
      <c r="C87" s="59"/>
      <c r="D87" s="60" t="s">
        <v>63</v>
      </c>
      <c r="E87" s="64">
        <v>123</v>
      </c>
      <c r="F87" s="29">
        <v>123</v>
      </c>
      <c r="G87" s="29"/>
      <c r="H87" s="29">
        <f t="shared" si="2"/>
        <v>0</v>
      </c>
    </row>
    <row r="88" spans="1:8" s="9" customFormat="1" ht="12.75">
      <c r="A88" s="57" t="s">
        <v>103</v>
      </c>
      <c r="B88" s="62"/>
      <c r="C88" s="63"/>
      <c r="D88" s="60" t="s">
        <v>62</v>
      </c>
      <c r="E88" s="64">
        <v>3300</v>
      </c>
      <c r="F88" s="29">
        <v>2640</v>
      </c>
      <c r="G88" s="29"/>
      <c r="H88" s="29">
        <f t="shared" si="2"/>
        <v>660</v>
      </c>
    </row>
    <row r="89" spans="1:8" s="9" customFormat="1" ht="12.75">
      <c r="A89" s="57" t="s">
        <v>121</v>
      </c>
      <c r="B89" s="58"/>
      <c r="C89" s="59"/>
      <c r="D89" s="60" t="s">
        <v>63</v>
      </c>
      <c r="E89" s="64">
        <v>1000</v>
      </c>
      <c r="F89" s="29"/>
      <c r="G89" s="61"/>
      <c r="H89" s="29">
        <f t="shared" si="2"/>
        <v>1000</v>
      </c>
    </row>
    <row r="90" spans="1:8" s="9" customFormat="1" ht="12.75">
      <c r="A90" s="57"/>
      <c r="B90" s="58"/>
      <c r="C90" s="59"/>
      <c r="D90" s="60"/>
      <c r="E90" s="64"/>
      <c r="F90" s="29"/>
      <c r="G90" s="29"/>
      <c r="H90" s="29">
        <f t="shared" si="2"/>
        <v>0</v>
      </c>
    </row>
    <row r="91" spans="1:8" s="9" customFormat="1" ht="12.75">
      <c r="A91" s="57"/>
      <c r="B91" s="58"/>
      <c r="C91" s="59"/>
      <c r="D91" s="60"/>
      <c r="E91" s="64"/>
      <c r="F91" s="29"/>
      <c r="G91" s="29"/>
      <c r="H91" s="29">
        <f>E91-F91-G91</f>
        <v>0</v>
      </c>
    </row>
    <row r="92" spans="1:8" s="9" customFormat="1" ht="12.75">
      <c r="A92" s="57"/>
      <c r="B92" s="58"/>
      <c r="C92" s="59"/>
      <c r="D92" s="60"/>
      <c r="E92" s="64"/>
      <c r="F92" s="29"/>
      <c r="G92" s="29"/>
      <c r="H92" s="29">
        <f t="shared" si="2"/>
        <v>0</v>
      </c>
    </row>
    <row r="93" spans="1:8" s="9" customFormat="1" ht="12.75">
      <c r="A93" s="57"/>
      <c r="B93" s="58"/>
      <c r="C93" s="59"/>
      <c r="D93" s="60"/>
      <c r="E93" s="64"/>
      <c r="F93" s="29"/>
      <c r="G93" s="29"/>
      <c r="H93" s="29">
        <f t="shared" si="2"/>
        <v>0</v>
      </c>
    </row>
    <row r="94" spans="1:8" s="9" customFormat="1" ht="12.75">
      <c r="A94" s="65" t="s">
        <v>67</v>
      </c>
      <c r="B94" s="66"/>
      <c r="C94" s="66"/>
      <c r="D94" s="67"/>
      <c r="E94" s="68">
        <f>SUM(E86:E93)</f>
        <v>4841</v>
      </c>
      <c r="F94" s="69">
        <f>SUM(F86:F93)</f>
        <v>3123</v>
      </c>
      <c r="G94" s="69">
        <f>SUM(G86:G93)</f>
        <v>0</v>
      </c>
      <c r="H94" s="69">
        <f>SUM(H86:H93)</f>
        <v>1718</v>
      </c>
    </row>
    <row r="95" spans="1:8" s="9" customFormat="1" ht="12.75">
      <c r="A95" s="70" t="s">
        <v>90</v>
      </c>
      <c r="B95" s="71"/>
      <c r="C95" s="72"/>
      <c r="D95" s="73" t="s">
        <v>62</v>
      </c>
      <c r="E95" s="74">
        <f>E88</f>
        <v>3300</v>
      </c>
      <c r="F95" s="74">
        <f>F88+F89</f>
        <v>2640</v>
      </c>
      <c r="G95" s="74">
        <f>G88+G89</f>
        <v>0</v>
      </c>
      <c r="H95" s="75">
        <f>H88+H89</f>
        <v>1660</v>
      </c>
    </row>
    <row r="96" spans="1:8" s="9" customFormat="1" ht="12.75">
      <c r="A96" s="70" t="s">
        <v>67</v>
      </c>
      <c r="B96" s="71"/>
      <c r="C96" s="72"/>
      <c r="D96" s="73" t="s">
        <v>63</v>
      </c>
      <c r="E96" s="74">
        <f>E86+E87+E89</f>
        <v>1541</v>
      </c>
      <c r="F96" s="74">
        <f>F86+F87</f>
        <v>483</v>
      </c>
      <c r="G96" s="74">
        <f>G86+G87</f>
        <v>0</v>
      </c>
      <c r="H96" s="75">
        <f>H86+H87</f>
        <v>58.00000000000006</v>
      </c>
    </row>
    <row r="97" spans="1:6" s="9" customFormat="1" ht="12.75">
      <c r="A97" s="7"/>
      <c r="B97" s="7"/>
      <c r="C97" s="7"/>
      <c r="D97" s="7"/>
      <c r="E97" s="7"/>
      <c r="F97" s="7"/>
    </row>
    <row r="98" spans="1:8" s="9" customFormat="1" ht="12.75">
      <c r="A98" s="106" t="s">
        <v>106</v>
      </c>
      <c r="B98" s="107"/>
      <c r="C98" s="107"/>
      <c r="D98" s="107"/>
      <c r="E98" s="107"/>
      <c r="F98" s="107"/>
      <c r="G98" s="107"/>
      <c r="H98" s="103"/>
    </row>
    <row r="99" spans="1:8" s="9" customFormat="1" ht="12.75">
      <c r="A99" s="47" t="s">
        <v>66</v>
      </c>
      <c r="B99" s="48"/>
      <c r="C99" s="49"/>
      <c r="D99" s="96" t="s">
        <v>64</v>
      </c>
      <c r="E99" s="97"/>
      <c r="F99" s="97"/>
      <c r="G99" s="97"/>
      <c r="H99" s="98"/>
    </row>
    <row r="100" spans="1:8" s="9" customFormat="1" ht="12.75">
      <c r="A100" s="50"/>
      <c r="B100" s="48"/>
      <c r="C100" s="49"/>
      <c r="D100" s="51" t="s">
        <v>77</v>
      </c>
      <c r="E100" s="99" t="s">
        <v>65</v>
      </c>
      <c r="F100" s="101" t="s">
        <v>76</v>
      </c>
      <c r="G100" s="102"/>
      <c r="H100" s="103"/>
    </row>
    <row r="101" spans="1:8" s="9" customFormat="1" ht="12.75">
      <c r="A101" s="52" t="s">
        <v>109</v>
      </c>
      <c r="B101" s="53"/>
      <c r="C101" s="54"/>
      <c r="D101" s="55" t="s">
        <v>78</v>
      </c>
      <c r="E101" s="100"/>
      <c r="F101" s="56" t="s">
        <v>79</v>
      </c>
      <c r="G101" s="56" t="s">
        <v>82</v>
      </c>
      <c r="H101" s="56" t="s">
        <v>68</v>
      </c>
    </row>
    <row r="102" spans="1:8" s="9" customFormat="1" ht="12.75">
      <c r="A102" s="57" t="s">
        <v>93</v>
      </c>
      <c r="B102" s="58"/>
      <c r="C102" s="59"/>
      <c r="D102" s="60" t="s">
        <v>63</v>
      </c>
      <c r="E102" s="64">
        <f>(17.417*2)*12-0.008</f>
        <v>418.00000000000006</v>
      </c>
      <c r="F102" s="29">
        <f>(15*2)*12</f>
        <v>360</v>
      </c>
      <c r="G102" s="29"/>
      <c r="H102" s="29">
        <f aca="true" t="shared" si="3" ref="H102:H108">E102-F102-G102</f>
        <v>58.00000000000006</v>
      </c>
    </row>
    <row r="103" spans="1:8" s="9" customFormat="1" ht="12.75">
      <c r="A103" s="57" t="s">
        <v>83</v>
      </c>
      <c r="B103" s="58"/>
      <c r="C103" s="59"/>
      <c r="D103" s="60" t="s">
        <v>63</v>
      </c>
      <c r="E103" s="64">
        <v>123</v>
      </c>
      <c r="F103" s="29">
        <v>123</v>
      </c>
      <c r="G103" s="29"/>
      <c r="H103" s="29">
        <f t="shared" si="3"/>
        <v>0</v>
      </c>
    </row>
    <row r="104" spans="1:8" s="9" customFormat="1" ht="12.75">
      <c r="A104" s="57" t="s">
        <v>107</v>
      </c>
      <c r="B104" s="62"/>
      <c r="C104" s="63"/>
      <c r="D104" s="60" t="s">
        <v>62</v>
      </c>
      <c r="E104" s="64">
        <v>2000</v>
      </c>
      <c r="F104" s="29"/>
      <c r="G104" s="29"/>
      <c r="H104" s="29">
        <f t="shared" si="3"/>
        <v>2000</v>
      </c>
    </row>
    <row r="105" spans="1:8" s="9" customFormat="1" ht="12.75">
      <c r="A105" s="57" t="s">
        <v>110</v>
      </c>
      <c r="B105" s="58"/>
      <c r="C105" s="59"/>
      <c r="D105" s="60" t="s">
        <v>62</v>
      </c>
      <c r="E105" s="64">
        <v>2500</v>
      </c>
      <c r="F105" s="29">
        <f>E105*70%</f>
        <v>1750</v>
      </c>
      <c r="G105" s="61"/>
      <c r="H105" s="29">
        <f t="shared" si="3"/>
        <v>750</v>
      </c>
    </row>
    <row r="106" spans="1:8" s="9" customFormat="1" ht="12.75">
      <c r="A106" s="57"/>
      <c r="B106" s="58"/>
      <c r="C106" s="59"/>
      <c r="D106" s="60"/>
      <c r="E106" s="64"/>
      <c r="F106" s="29"/>
      <c r="G106" s="29"/>
      <c r="H106" s="29">
        <f t="shared" si="3"/>
        <v>0</v>
      </c>
    </row>
    <row r="107" spans="1:8" s="9" customFormat="1" ht="12.75">
      <c r="A107" s="57"/>
      <c r="B107" s="58"/>
      <c r="C107" s="59"/>
      <c r="D107" s="60"/>
      <c r="E107" s="64"/>
      <c r="F107" s="29"/>
      <c r="G107" s="29"/>
      <c r="H107" s="29">
        <f t="shared" si="3"/>
        <v>0</v>
      </c>
    </row>
    <row r="108" spans="1:8" s="9" customFormat="1" ht="12.75">
      <c r="A108" s="57"/>
      <c r="B108" s="58"/>
      <c r="C108" s="59"/>
      <c r="D108" s="60"/>
      <c r="E108" s="64"/>
      <c r="F108" s="29"/>
      <c r="G108" s="29"/>
      <c r="H108" s="29">
        <f t="shared" si="3"/>
        <v>0</v>
      </c>
    </row>
    <row r="109" spans="1:8" s="9" customFormat="1" ht="12.75">
      <c r="A109" s="65" t="s">
        <v>67</v>
      </c>
      <c r="B109" s="66"/>
      <c r="C109" s="66"/>
      <c r="D109" s="67"/>
      <c r="E109" s="68">
        <f>SUM(E102:E108)</f>
        <v>5041</v>
      </c>
      <c r="F109" s="69">
        <f>SUM(F102:F108)</f>
        <v>2233</v>
      </c>
      <c r="G109" s="69">
        <f>SUM(G102:G108)</f>
        <v>0</v>
      </c>
      <c r="H109" s="69">
        <f>SUM(H102:H108)</f>
        <v>2808</v>
      </c>
    </row>
    <row r="110" spans="1:8" s="9" customFormat="1" ht="12.75">
      <c r="A110" s="70" t="s">
        <v>90</v>
      </c>
      <c r="B110" s="71"/>
      <c r="C110" s="72"/>
      <c r="D110" s="73" t="s">
        <v>62</v>
      </c>
      <c r="E110" s="74">
        <f>E104+E105</f>
        <v>4500</v>
      </c>
      <c r="F110" s="74">
        <f>F104+F105</f>
        <v>1750</v>
      </c>
      <c r="G110" s="74">
        <f>G104+G105</f>
        <v>0</v>
      </c>
      <c r="H110" s="75">
        <f>H104+H105</f>
        <v>2750</v>
      </c>
    </row>
    <row r="111" spans="1:8" s="9" customFormat="1" ht="12.75">
      <c r="A111" s="70" t="s">
        <v>67</v>
      </c>
      <c r="B111" s="71"/>
      <c r="C111" s="72"/>
      <c r="D111" s="73" t="s">
        <v>63</v>
      </c>
      <c r="E111" s="74">
        <f>E102+E103</f>
        <v>541</v>
      </c>
      <c r="F111" s="74">
        <f>F102+F103</f>
        <v>483</v>
      </c>
      <c r="G111" s="74">
        <f>G102+G103</f>
        <v>0</v>
      </c>
      <c r="H111" s="75">
        <f>H102+H103</f>
        <v>58.00000000000006</v>
      </c>
    </row>
    <row r="112" ht="12.75" customHeight="1">
      <c r="A112" s="22"/>
    </row>
    <row r="113" ht="12.75" customHeight="1">
      <c r="A113" s="3"/>
    </row>
    <row r="114" ht="12.75" customHeight="1">
      <c r="A114" s="3"/>
    </row>
    <row r="115" spans="7:8" s="3" customFormat="1" ht="12.75" customHeight="1">
      <c r="G115" s="1"/>
      <c r="H115" s="1"/>
    </row>
    <row r="116" spans="7:8" s="3" customFormat="1" ht="12.75" customHeight="1">
      <c r="G116" s="1"/>
      <c r="H116" s="1"/>
    </row>
    <row r="117" spans="7:8" s="3" customFormat="1" ht="12.75" customHeight="1">
      <c r="G117" s="1"/>
      <c r="H117" s="1"/>
    </row>
    <row r="118" spans="7:8" s="3" customFormat="1" ht="12.75" customHeight="1">
      <c r="G118" s="1"/>
      <c r="H118" s="1"/>
    </row>
    <row r="119" spans="7:8" s="3" customFormat="1" ht="12.75" customHeight="1">
      <c r="G119" s="1"/>
      <c r="H119" s="1"/>
    </row>
    <row r="120" spans="7:8" s="3" customFormat="1" ht="12.75" customHeight="1">
      <c r="G120" s="1"/>
      <c r="H120" s="1"/>
    </row>
    <row r="121" spans="7:8" s="3" customFormat="1" ht="12.75" customHeight="1">
      <c r="G121" s="1"/>
      <c r="H121" s="1"/>
    </row>
    <row r="122" spans="7:8" s="3" customFormat="1" ht="12.75" customHeight="1">
      <c r="G122" s="1"/>
      <c r="H122" s="1"/>
    </row>
    <row r="123" spans="7:8" s="3" customFormat="1" ht="12.75" customHeight="1">
      <c r="G123" s="1"/>
      <c r="H123" s="1"/>
    </row>
    <row r="124" spans="7:8" s="3" customFormat="1" ht="12.75" customHeight="1">
      <c r="G124" s="1"/>
      <c r="H124" s="1"/>
    </row>
    <row r="125" spans="7:8" s="3" customFormat="1" ht="12.75" customHeight="1">
      <c r="G125" s="1"/>
      <c r="H125" s="1"/>
    </row>
    <row r="126" spans="7:8" s="3" customFormat="1" ht="12.75" customHeight="1">
      <c r="G126" s="1"/>
      <c r="H126" s="1"/>
    </row>
    <row r="127" spans="7:8" s="3" customFormat="1" ht="12.75" customHeight="1">
      <c r="G127" s="1"/>
      <c r="H127" s="1"/>
    </row>
    <row r="128" spans="7:8" s="3" customFormat="1" ht="12.75" customHeight="1">
      <c r="G128" s="1"/>
      <c r="H128" s="1"/>
    </row>
    <row r="129" spans="7:8" s="3" customFormat="1" ht="12.75" customHeight="1">
      <c r="G129" s="1"/>
      <c r="H129" s="1"/>
    </row>
    <row r="130" spans="7:8" s="3" customFormat="1" ht="12.75" customHeight="1">
      <c r="G130" s="1"/>
      <c r="H130" s="1"/>
    </row>
    <row r="131" ht="12.75" customHeight="1">
      <c r="A131" s="3"/>
    </row>
    <row r="132" ht="12.75" customHeight="1">
      <c r="A132" s="3"/>
    </row>
    <row r="133" ht="12.75" customHeight="1">
      <c r="A133" s="3"/>
    </row>
    <row r="134" ht="12.75" customHeight="1">
      <c r="A134" s="3"/>
    </row>
    <row r="135" ht="12.75" customHeight="1">
      <c r="A135" s="3"/>
    </row>
    <row r="136" ht="12.75" customHeight="1">
      <c r="A136" s="3"/>
    </row>
    <row r="137" ht="12.75" customHeight="1">
      <c r="A137" s="3"/>
    </row>
    <row r="138" ht="12.75" customHeight="1">
      <c r="A138" s="3"/>
    </row>
    <row r="139" ht="12.75" customHeight="1">
      <c r="A139" s="3"/>
    </row>
    <row r="140" ht="12.75" customHeight="1">
      <c r="A140" s="3"/>
    </row>
    <row r="141" ht="12.75" customHeight="1">
      <c r="A141" s="3"/>
    </row>
    <row r="142" ht="12.75" customHeight="1">
      <c r="A142" s="3"/>
    </row>
    <row r="143" ht="12.75" customHeight="1">
      <c r="A143" s="3"/>
    </row>
    <row r="144" ht="12.75" customHeight="1">
      <c r="A144" s="3"/>
    </row>
    <row r="145" spans="1:6" s="9" customFormat="1" ht="12.75">
      <c r="A145" s="7"/>
      <c r="B145" s="7"/>
      <c r="C145" s="7"/>
      <c r="D145" s="7"/>
      <c r="E145" s="7"/>
      <c r="F145" s="7"/>
    </row>
    <row r="146" ht="12.75" customHeight="1">
      <c r="A146" s="3"/>
    </row>
    <row r="147" s="7" customFormat="1" ht="12.75" customHeight="1"/>
    <row r="148" s="7" customFormat="1" ht="12.75" customHeight="1"/>
    <row r="149" s="7" customFormat="1" ht="12.75" customHeight="1"/>
    <row r="150" ht="12.75" customHeight="1">
      <c r="A150" s="3"/>
    </row>
    <row r="151" spans="7:8" s="3" customFormat="1" ht="15">
      <c r="G151" s="1"/>
      <c r="H151" s="1"/>
    </row>
    <row r="152" spans="7:8" s="3" customFormat="1" ht="15">
      <c r="G152" s="1"/>
      <c r="H152" s="1"/>
    </row>
    <row r="153" spans="7:8" s="3" customFormat="1" ht="15">
      <c r="G153" s="1"/>
      <c r="H153" s="1"/>
    </row>
    <row r="154" spans="7:8" s="3" customFormat="1" ht="15">
      <c r="G154" s="1"/>
      <c r="H154" s="1"/>
    </row>
    <row r="155" spans="7:8" s="3" customFormat="1" ht="15">
      <c r="G155" s="1"/>
      <c r="H155" s="1"/>
    </row>
    <row r="156" spans="7:8" s="3" customFormat="1" ht="15">
      <c r="G156" s="1"/>
      <c r="H156" s="1"/>
    </row>
    <row r="157" spans="7:8" s="3" customFormat="1" ht="15">
      <c r="G157" s="1"/>
      <c r="H157" s="1"/>
    </row>
    <row r="158" spans="7:8" s="3" customFormat="1" ht="15">
      <c r="G158" s="1"/>
      <c r="H158" s="1"/>
    </row>
    <row r="159" spans="7:8" s="3" customFormat="1" ht="15">
      <c r="G159" s="1"/>
      <c r="H159" s="1"/>
    </row>
    <row r="160" spans="7:8" s="3" customFormat="1" ht="15">
      <c r="G160" s="1"/>
      <c r="H160" s="1"/>
    </row>
    <row r="161" spans="7:8" s="3" customFormat="1" ht="15">
      <c r="G161" s="1"/>
      <c r="H161" s="1"/>
    </row>
    <row r="162" spans="7:8" s="3" customFormat="1" ht="15">
      <c r="G162" s="1"/>
      <c r="H162" s="1"/>
    </row>
    <row r="163" spans="7:8" s="3" customFormat="1" ht="15">
      <c r="G163" s="1"/>
      <c r="H163" s="1"/>
    </row>
    <row r="164" spans="7:8" s="3" customFormat="1" ht="15">
      <c r="G164" s="1"/>
      <c r="H164" s="1"/>
    </row>
    <row r="165" spans="7:8" s="3" customFormat="1" ht="15">
      <c r="G165" s="1"/>
      <c r="H165" s="1"/>
    </row>
    <row r="166" spans="7:8" s="3" customFormat="1" ht="15">
      <c r="G166" s="1"/>
      <c r="H166" s="1"/>
    </row>
    <row r="167" spans="7:8" s="3" customFormat="1" ht="15">
      <c r="G167" s="1"/>
      <c r="H167" s="1"/>
    </row>
    <row r="168" spans="7:8" s="3" customFormat="1" ht="15">
      <c r="G168" s="1"/>
      <c r="H168" s="1"/>
    </row>
    <row r="169" spans="7:8" s="3" customFormat="1" ht="15">
      <c r="G169" s="1"/>
      <c r="H169" s="1"/>
    </row>
    <row r="170" spans="7:8" s="3" customFormat="1" ht="15">
      <c r="G170" s="1"/>
      <c r="H170" s="1"/>
    </row>
    <row r="171" spans="7:8" s="3" customFormat="1" ht="15">
      <c r="G171" s="1"/>
      <c r="H171" s="1"/>
    </row>
    <row r="172" spans="7:8" s="3" customFormat="1" ht="15">
      <c r="G172" s="1"/>
      <c r="H172" s="1"/>
    </row>
    <row r="173" spans="7:8" s="3" customFormat="1" ht="15">
      <c r="G173" s="1"/>
      <c r="H173" s="1"/>
    </row>
    <row r="174" spans="7:8" s="3" customFormat="1" ht="15">
      <c r="G174" s="1"/>
      <c r="H174" s="1"/>
    </row>
    <row r="175" spans="7:8" s="3" customFormat="1" ht="15">
      <c r="G175" s="1"/>
      <c r="H175" s="1"/>
    </row>
    <row r="176" spans="7:8" s="3" customFormat="1" ht="15">
      <c r="G176" s="1"/>
      <c r="H176" s="1"/>
    </row>
    <row r="177" spans="7:8" s="3" customFormat="1" ht="15">
      <c r="G177" s="1"/>
      <c r="H177" s="1"/>
    </row>
    <row r="178" spans="7:8" s="3" customFormat="1" ht="15">
      <c r="G178" s="1"/>
      <c r="H178" s="1"/>
    </row>
    <row r="179" spans="7:8" s="3" customFormat="1" ht="15">
      <c r="G179" s="1"/>
      <c r="H179" s="1"/>
    </row>
    <row r="180" spans="7:8" s="3" customFormat="1" ht="15">
      <c r="G180" s="1"/>
      <c r="H180" s="1"/>
    </row>
    <row r="181" spans="7:8" s="3" customFormat="1" ht="15">
      <c r="G181" s="1"/>
      <c r="H181" s="1"/>
    </row>
    <row r="182" spans="7:8" s="3" customFormat="1" ht="15">
      <c r="G182" s="1"/>
      <c r="H182" s="1"/>
    </row>
    <row r="183" spans="7:8" s="3" customFormat="1" ht="15">
      <c r="G183" s="1"/>
      <c r="H183" s="1"/>
    </row>
    <row r="184" spans="7:8" s="3" customFormat="1" ht="15">
      <c r="G184" s="1"/>
      <c r="H184" s="1"/>
    </row>
    <row r="185" spans="7:8" s="3" customFormat="1" ht="15">
      <c r="G185" s="1"/>
      <c r="H185" s="1"/>
    </row>
    <row r="186" spans="7:8" s="3" customFormat="1" ht="15">
      <c r="G186" s="1"/>
      <c r="H186" s="1"/>
    </row>
    <row r="187" spans="7:8" s="3" customFormat="1" ht="15">
      <c r="G187" s="1"/>
      <c r="H187" s="1"/>
    </row>
    <row r="188" spans="7:8" s="3" customFormat="1" ht="15">
      <c r="G188" s="1"/>
      <c r="H188" s="1"/>
    </row>
    <row r="189" spans="7:8" s="3" customFormat="1" ht="15">
      <c r="G189" s="1"/>
      <c r="H189" s="1"/>
    </row>
    <row r="190" spans="7:8" s="3" customFormat="1" ht="15">
      <c r="G190" s="1"/>
      <c r="H190" s="1"/>
    </row>
    <row r="191" spans="7:8" s="3" customFormat="1" ht="15">
      <c r="G191" s="1"/>
      <c r="H191" s="1"/>
    </row>
    <row r="192" spans="7:8" s="3" customFormat="1" ht="15">
      <c r="G192" s="1"/>
      <c r="H192" s="1"/>
    </row>
    <row r="193" spans="7:8" s="3" customFormat="1" ht="15">
      <c r="G193" s="1"/>
      <c r="H193" s="1"/>
    </row>
    <row r="194" spans="7:8" s="3" customFormat="1" ht="15">
      <c r="G194" s="1"/>
      <c r="H194" s="1"/>
    </row>
    <row r="195" spans="7:8" s="3" customFormat="1" ht="15">
      <c r="G195" s="1"/>
      <c r="H195" s="1"/>
    </row>
    <row r="196" spans="7:8" s="3" customFormat="1" ht="15">
      <c r="G196" s="1"/>
      <c r="H196" s="1"/>
    </row>
    <row r="197" spans="7:8" s="3" customFormat="1" ht="15">
      <c r="G197" s="1"/>
      <c r="H197" s="1"/>
    </row>
    <row r="198" spans="7:8" s="3" customFormat="1" ht="15">
      <c r="G198" s="1"/>
      <c r="H198" s="1"/>
    </row>
    <row r="199" spans="7:8" s="3" customFormat="1" ht="15">
      <c r="G199" s="1"/>
      <c r="H199" s="1"/>
    </row>
    <row r="200" spans="7:8" s="3" customFormat="1" ht="15">
      <c r="G200" s="1"/>
      <c r="H200" s="1"/>
    </row>
    <row r="201" spans="7:8" s="3" customFormat="1" ht="15">
      <c r="G201" s="1"/>
      <c r="H201" s="1"/>
    </row>
    <row r="202" spans="7:8" s="3" customFormat="1" ht="15">
      <c r="G202" s="1"/>
      <c r="H202" s="1"/>
    </row>
    <row r="203" spans="7:8" s="3" customFormat="1" ht="15">
      <c r="G203" s="1"/>
      <c r="H203" s="1"/>
    </row>
    <row r="204" spans="7:8" s="3" customFormat="1" ht="15">
      <c r="G204" s="1"/>
      <c r="H204" s="1"/>
    </row>
    <row r="205" spans="7:8" s="3" customFormat="1" ht="15">
      <c r="G205" s="1"/>
      <c r="H205" s="1"/>
    </row>
    <row r="206" spans="7:8" s="3" customFormat="1" ht="15">
      <c r="G206" s="1"/>
      <c r="H206" s="1"/>
    </row>
    <row r="207" spans="7:8" s="3" customFormat="1" ht="15">
      <c r="G207" s="1"/>
      <c r="H207" s="1"/>
    </row>
    <row r="208" spans="7:8" s="3" customFormat="1" ht="15">
      <c r="G208" s="1"/>
      <c r="H208" s="1"/>
    </row>
    <row r="209" spans="7:8" s="3" customFormat="1" ht="15">
      <c r="G209" s="1"/>
      <c r="H209" s="1"/>
    </row>
    <row r="210" spans="7:8" s="3" customFormat="1" ht="15">
      <c r="G210" s="1"/>
      <c r="H210" s="1"/>
    </row>
    <row r="211" spans="7:8" s="3" customFormat="1" ht="15">
      <c r="G211" s="1"/>
      <c r="H211" s="1"/>
    </row>
    <row r="212" spans="7:8" s="3" customFormat="1" ht="15">
      <c r="G212" s="1"/>
      <c r="H212" s="1"/>
    </row>
    <row r="213" spans="7:8" s="3" customFormat="1" ht="15">
      <c r="G213" s="1"/>
      <c r="H213" s="1"/>
    </row>
    <row r="214" spans="7:8" s="3" customFormat="1" ht="15">
      <c r="G214" s="1"/>
      <c r="H214" s="1"/>
    </row>
    <row r="215" spans="7:8" s="3" customFormat="1" ht="15">
      <c r="G215" s="1"/>
      <c r="H215" s="1"/>
    </row>
    <row r="216" spans="7:8" s="3" customFormat="1" ht="15">
      <c r="G216" s="1"/>
      <c r="H216" s="1"/>
    </row>
    <row r="217" spans="7:8" s="3" customFormat="1" ht="15">
      <c r="G217" s="1"/>
      <c r="H217" s="1"/>
    </row>
    <row r="218" spans="7:8" s="3" customFormat="1" ht="15">
      <c r="G218" s="1"/>
      <c r="H218" s="1"/>
    </row>
    <row r="219" spans="7:8" s="3" customFormat="1" ht="15">
      <c r="G219" s="1"/>
      <c r="H219" s="1"/>
    </row>
    <row r="220" spans="7:8" s="3" customFormat="1" ht="15">
      <c r="G220" s="1"/>
      <c r="H220" s="1"/>
    </row>
    <row r="221" spans="7:8" s="3" customFormat="1" ht="15">
      <c r="G221" s="1"/>
      <c r="H221" s="1"/>
    </row>
    <row r="222" spans="7:8" s="3" customFormat="1" ht="15">
      <c r="G222" s="1"/>
      <c r="H222" s="1"/>
    </row>
    <row r="223" spans="7:8" s="3" customFormat="1" ht="15">
      <c r="G223" s="1"/>
      <c r="H223" s="1"/>
    </row>
    <row r="224" spans="7:8" s="3" customFormat="1" ht="15">
      <c r="G224" s="1"/>
      <c r="H224" s="1"/>
    </row>
    <row r="225" spans="7:8" s="3" customFormat="1" ht="15">
      <c r="G225" s="1"/>
      <c r="H225" s="1"/>
    </row>
    <row r="226" spans="7:8" s="3" customFormat="1" ht="15">
      <c r="G226" s="1"/>
      <c r="H226" s="1"/>
    </row>
    <row r="227" spans="7:8" s="3" customFormat="1" ht="15">
      <c r="G227" s="1"/>
      <c r="H227" s="1"/>
    </row>
    <row r="228" spans="7:8" s="3" customFormat="1" ht="15">
      <c r="G228" s="1"/>
      <c r="H228" s="1"/>
    </row>
    <row r="229" spans="7:8" s="3" customFormat="1" ht="15">
      <c r="G229" s="1"/>
      <c r="H229" s="1"/>
    </row>
    <row r="230" spans="7:8" s="3" customFormat="1" ht="15">
      <c r="G230" s="1"/>
      <c r="H230" s="1"/>
    </row>
    <row r="231" spans="7:8" s="3" customFormat="1" ht="15">
      <c r="G231" s="1"/>
      <c r="H231" s="1"/>
    </row>
    <row r="232" spans="7:8" s="3" customFormat="1" ht="15">
      <c r="G232" s="1"/>
      <c r="H232" s="1"/>
    </row>
    <row r="233" spans="7:8" s="3" customFormat="1" ht="15">
      <c r="G233" s="1"/>
      <c r="H233" s="1"/>
    </row>
    <row r="234" spans="7:8" s="3" customFormat="1" ht="15">
      <c r="G234" s="1"/>
      <c r="H234" s="1"/>
    </row>
    <row r="235" spans="7:8" s="3" customFormat="1" ht="15">
      <c r="G235" s="1"/>
      <c r="H235" s="1"/>
    </row>
    <row r="236" spans="7:8" s="3" customFormat="1" ht="15">
      <c r="G236" s="1"/>
      <c r="H236" s="1"/>
    </row>
    <row r="237" spans="7:8" s="3" customFormat="1" ht="15">
      <c r="G237" s="1"/>
      <c r="H237" s="1"/>
    </row>
    <row r="238" spans="7:8" s="3" customFormat="1" ht="15">
      <c r="G238" s="1"/>
      <c r="H238" s="1"/>
    </row>
    <row r="239" spans="7:8" s="3" customFormat="1" ht="15">
      <c r="G239" s="1"/>
      <c r="H239" s="1"/>
    </row>
    <row r="240" spans="7:8" s="3" customFormat="1" ht="15">
      <c r="G240" s="1"/>
      <c r="H240" s="1"/>
    </row>
    <row r="241" spans="7:8" s="3" customFormat="1" ht="15">
      <c r="G241" s="1"/>
      <c r="H241" s="1"/>
    </row>
    <row r="242" spans="7:8" s="3" customFormat="1" ht="15">
      <c r="G242" s="1"/>
      <c r="H242" s="1"/>
    </row>
    <row r="243" spans="7:8" s="3" customFormat="1" ht="15">
      <c r="G243" s="1"/>
      <c r="H243" s="1"/>
    </row>
    <row r="244" spans="7:8" s="3" customFormat="1" ht="15">
      <c r="G244" s="1"/>
      <c r="H244" s="1"/>
    </row>
    <row r="245" spans="7:8" s="3" customFormat="1" ht="15">
      <c r="G245" s="1"/>
      <c r="H245" s="1"/>
    </row>
    <row r="246" spans="7:8" s="3" customFormat="1" ht="15">
      <c r="G246" s="1"/>
      <c r="H246" s="1"/>
    </row>
    <row r="247" spans="7:8" s="3" customFormat="1" ht="15">
      <c r="G247" s="1"/>
      <c r="H247" s="1"/>
    </row>
    <row r="248" spans="7:8" s="3" customFormat="1" ht="15">
      <c r="G248" s="1"/>
      <c r="H248" s="1"/>
    </row>
    <row r="249" spans="7:8" s="3" customFormat="1" ht="15">
      <c r="G249" s="1"/>
      <c r="H249" s="1"/>
    </row>
    <row r="250" spans="7:8" s="3" customFormat="1" ht="15">
      <c r="G250" s="1"/>
      <c r="H250" s="1"/>
    </row>
    <row r="251" spans="7:8" s="3" customFormat="1" ht="15">
      <c r="G251" s="1"/>
      <c r="H251" s="1"/>
    </row>
    <row r="252" spans="7:8" s="3" customFormat="1" ht="15">
      <c r="G252" s="1"/>
      <c r="H252" s="1"/>
    </row>
    <row r="253" spans="7:8" s="3" customFormat="1" ht="15">
      <c r="G253" s="1"/>
      <c r="H253" s="1"/>
    </row>
    <row r="254" spans="7:8" s="3" customFormat="1" ht="15">
      <c r="G254" s="1"/>
      <c r="H254" s="1"/>
    </row>
    <row r="255" spans="7:8" s="3" customFormat="1" ht="15">
      <c r="G255" s="1"/>
      <c r="H255" s="1"/>
    </row>
    <row r="256" spans="7:8" s="3" customFormat="1" ht="15">
      <c r="G256" s="1"/>
      <c r="H256" s="1"/>
    </row>
    <row r="257" spans="7:8" s="3" customFormat="1" ht="15">
      <c r="G257" s="1"/>
      <c r="H257" s="1"/>
    </row>
    <row r="258" spans="7:8" s="3" customFormat="1" ht="15">
      <c r="G258" s="1"/>
      <c r="H258" s="1"/>
    </row>
    <row r="259" spans="7:8" s="3" customFormat="1" ht="15">
      <c r="G259" s="1"/>
      <c r="H259" s="1"/>
    </row>
    <row r="260" spans="7:8" s="3" customFormat="1" ht="15">
      <c r="G260" s="1"/>
      <c r="H260" s="1"/>
    </row>
    <row r="261" spans="7:8" s="3" customFormat="1" ht="15">
      <c r="G261" s="1"/>
      <c r="H261" s="1"/>
    </row>
    <row r="262" spans="7:8" s="3" customFormat="1" ht="15">
      <c r="G262" s="1"/>
      <c r="H262" s="1"/>
    </row>
    <row r="263" spans="7:8" s="3" customFormat="1" ht="15">
      <c r="G263" s="1"/>
      <c r="H263" s="1"/>
    </row>
    <row r="264" spans="7:8" s="3" customFormat="1" ht="15">
      <c r="G264" s="1"/>
      <c r="H264" s="1"/>
    </row>
    <row r="265" spans="7:8" s="3" customFormat="1" ht="15">
      <c r="G265" s="1"/>
      <c r="H265" s="1"/>
    </row>
    <row r="266" spans="7:8" s="3" customFormat="1" ht="15">
      <c r="G266" s="1"/>
      <c r="H266" s="1"/>
    </row>
    <row r="267" spans="7:8" s="3" customFormat="1" ht="15">
      <c r="G267" s="1"/>
      <c r="H267" s="1"/>
    </row>
    <row r="268" spans="7:8" s="3" customFormat="1" ht="15">
      <c r="G268" s="1"/>
      <c r="H268" s="1"/>
    </row>
    <row r="269" spans="7:8" s="3" customFormat="1" ht="15">
      <c r="G269" s="1"/>
      <c r="H269" s="1"/>
    </row>
    <row r="270" spans="7:8" s="3" customFormat="1" ht="15">
      <c r="G270" s="1"/>
      <c r="H270" s="1"/>
    </row>
    <row r="271" spans="7:8" s="3" customFormat="1" ht="15">
      <c r="G271" s="1"/>
      <c r="H271" s="1"/>
    </row>
    <row r="272" spans="7:8" s="3" customFormat="1" ht="15">
      <c r="G272" s="1"/>
      <c r="H272" s="1"/>
    </row>
    <row r="273" spans="7:8" s="3" customFormat="1" ht="15">
      <c r="G273" s="1"/>
      <c r="H273" s="1"/>
    </row>
    <row r="274" spans="7:8" s="3" customFormat="1" ht="15">
      <c r="G274" s="1"/>
      <c r="H274" s="1"/>
    </row>
    <row r="275" spans="7:8" s="3" customFormat="1" ht="15">
      <c r="G275" s="1"/>
      <c r="H275" s="1"/>
    </row>
    <row r="276" spans="7:8" s="3" customFormat="1" ht="15">
      <c r="G276" s="1"/>
      <c r="H276" s="1"/>
    </row>
    <row r="277" spans="7:8" s="3" customFormat="1" ht="15">
      <c r="G277" s="1"/>
      <c r="H277" s="1"/>
    </row>
    <row r="278" spans="7:8" s="3" customFormat="1" ht="15">
      <c r="G278" s="1"/>
      <c r="H278" s="1"/>
    </row>
    <row r="279" spans="7:8" s="3" customFormat="1" ht="15">
      <c r="G279" s="1"/>
      <c r="H279" s="1"/>
    </row>
    <row r="280" spans="7:8" s="3" customFormat="1" ht="15">
      <c r="G280" s="1"/>
      <c r="H280" s="1"/>
    </row>
    <row r="281" spans="7:8" s="3" customFormat="1" ht="15">
      <c r="G281" s="1"/>
      <c r="H281" s="1"/>
    </row>
    <row r="282" spans="7:8" s="3" customFormat="1" ht="15">
      <c r="G282" s="1"/>
      <c r="H282" s="1"/>
    </row>
    <row r="283" spans="7:8" s="3" customFormat="1" ht="15">
      <c r="G283" s="1"/>
      <c r="H283" s="1"/>
    </row>
    <row r="284" spans="7:8" s="3" customFormat="1" ht="15">
      <c r="G284" s="1"/>
      <c r="H284" s="1"/>
    </row>
    <row r="285" spans="7:8" s="3" customFormat="1" ht="15">
      <c r="G285" s="1"/>
      <c r="H285" s="1"/>
    </row>
    <row r="286" spans="7:8" s="3" customFormat="1" ht="15">
      <c r="G286" s="1"/>
      <c r="H286" s="1"/>
    </row>
    <row r="287" spans="7:8" s="3" customFormat="1" ht="15">
      <c r="G287" s="1"/>
      <c r="H287" s="1"/>
    </row>
    <row r="288" spans="7:8" s="3" customFormat="1" ht="15">
      <c r="G288" s="1"/>
      <c r="H288" s="1"/>
    </row>
    <row r="289" spans="7:8" s="3" customFormat="1" ht="15">
      <c r="G289" s="1"/>
      <c r="H289" s="1"/>
    </row>
    <row r="290" spans="7:8" s="3" customFormat="1" ht="15">
      <c r="G290" s="1"/>
      <c r="H290" s="1"/>
    </row>
    <row r="291" spans="7:8" s="3" customFormat="1" ht="15">
      <c r="G291" s="1"/>
      <c r="H291" s="1"/>
    </row>
    <row r="292" spans="7:8" s="3" customFormat="1" ht="15">
      <c r="G292" s="1"/>
      <c r="H292" s="1"/>
    </row>
    <row r="293" spans="7:8" s="3" customFormat="1" ht="15">
      <c r="G293" s="1"/>
      <c r="H293" s="1"/>
    </row>
    <row r="294" spans="7:8" s="3" customFormat="1" ht="15">
      <c r="G294" s="1"/>
      <c r="H294" s="1"/>
    </row>
    <row r="295" spans="7:8" s="3" customFormat="1" ht="15">
      <c r="G295" s="1"/>
      <c r="H295" s="1"/>
    </row>
    <row r="296" spans="7:8" s="3" customFormat="1" ht="15">
      <c r="G296" s="1"/>
      <c r="H296" s="1"/>
    </row>
    <row r="297" spans="7:8" s="3" customFormat="1" ht="15">
      <c r="G297" s="1"/>
      <c r="H297" s="1"/>
    </row>
    <row r="298" spans="7:8" s="3" customFormat="1" ht="15">
      <c r="G298" s="1"/>
      <c r="H298" s="1"/>
    </row>
    <row r="299" spans="7:8" s="3" customFormat="1" ht="15">
      <c r="G299" s="1"/>
      <c r="H299" s="1"/>
    </row>
    <row r="300" spans="7:8" s="3" customFormat="1" ht="15">
      <c r="G300" s="1"/>
      <c r="H300" s="1"/>
    </row>
    <row r="301" spans="7:8" s="3" customFormat="1" ht="15">
      <c r="G301" s="1"/>
      <c r="H301" s="1"/>
    </row>
    <row r="302" spans="7:8" s="3" customFormat="1" ht="15">
      <c r="G302" s="1"/>
      <c r="H302" s="1"/>
    </row>
    <row r="303" spans="7:8" s="3" customFormat="1" ht="15">
      <c r="G303" s="1"/>
      <c r="H303" s="1"/>
    </row>
    <row r="304" spans="7:8" s="3" customFormat="1" ht="15">
      <c r="G304" s="1"/>
      <c r="H304" s="1"/>
    </row>
    <row r="305" spans="7:8" s="3" customFormat="1" ht="15">
      <c r="G305" s="1"/>
      <c r="H305" s="1"/>
    </row>
    <row r="306" spans="7:8" s="3" customFormat="1" ht="15">
      <c r="G306" s="1"/>
      <c r="H306" s="1"/>
    </row>
    <row r="307" spans="7:8" s="3" customFormat="1" ht="15">
      <c r="G307" s="1"/>
      <c r="H307" s="1"/>
    </row>
    <row r="308" spans="7:8" s="3" customFormat="1" ht="15">
      <c r="G308" s="1"/>
      <c r="H308" s="1"/>
    </row>
    <row r="309" spans="7:8" s="3" customFormat="1" ht="15">
      <c r="G309" s="1"/>
      <c r="H309" s="1"/>
    </row>
    <row r="310" spans="7:8" s="3" customFormat="1" ht="15">
      <c r="G310" s="1"/>
      <c r="H310" s="1"/>
    </row>
    <row r="311" spans="7:8" s="3" customFormat="1" ht="15">
      <c r="G311" s="1"/>
      <c r="H311" s="1"/>
    </row>
    <row r="312" spans="7:8" s="3" customFormat="1" ht="15">
      <c r="G312" s="1"/>
      <c r="H312" s="1"/>
    </row>
    <row r="313" spans="7:8" s="3" customFormat="1" ht="15">
      <c r="G313" s="1"/>
      <c r="H313" s="1"/>
    </row>
    <row r="314" spans="7:8" s="3" customFormat="1" ht="15">
      <c r="G314" s="1"/>
      <c r="H314" s="1"/>
    </row>
    <row r="315" spans="7:8" s="3" customFormat="1" ht="15">
      <c r="G315" s="1"/>
      <c r="H315" s="1"/>
    </row>
    <row r="316" spans="7:8" s="3" customFormat="1" ht="15">
      <c r="G316" s="1"/>
      <c r="H316" s="1"/>
    </row>
    <row r="317" spans="7:8" s="3" customFormat="1" ht="15">
      <c r="G317" s="1"/>
      <c r="H317" s="1"/>
    </row>
    <row r="318" spans="7:8" s="3" customFormat="1" ht="15">
      <c r="G318" s="1"/>
      <c r="H318" s="1"/>
    </row>
    <row r="319" spans="7:8" s="3" customFormat="1" ht="15">
      <c r="G319" s="1"/>
      <c r="H319" s="1"/>
    </row>
    <row r="320" spans="7:8" s="3" customFormat="1" ht="15">
      <c r="G320" s="1"/>
      <c r="H320" s="1"/>
    </row>
    <row r="321" spans="7:8" s="3" customFormat="1" ht="15">
      <c r="G321" s="1"/>
      <c r="H321" s="1"/>
    </row>
    <row r="322" spans="7:8" s="3" customFormat="1" ht="15">
      <c r="G322" s="1"/>
      <c r="H322" s="1"/>
    </row>
    <row r="323" spans="7:8" s="3" customFormat="1" ht="15">
      <c r="G323" s="1"/>
      <c r="H323" s="1"/>
    </row>
    <row r="324" spans="7:8" s="3" customFormat="1" ht="15">
      <c r="G324" s="1"/>
      <c r="H324" s="1"/>
    </row>
    <row r="325" spans="7:8" s="3" customFormat="1" ht="15">
      <c r="G325" s="1"/>
      <c r="H325" s="1"/>
    </row>
    <row r="326" spans="7:8" s="3" customFormat="1" ht="15">
      <c r="G326" s="1"/>
      <c r="H326" s="1"/>
    </row>
    <row r="327" spans="7:8" s="3" customFormat="1" ht="15">
      <c r="G327" s="1"/>
      <c r="H327" s="1"/>
    </row>
    <row r="328" spans="7:8" s="3" customFormat="1" ht="15">
      <c r="G328" s="1"/>
      <c r="H328" s="1"/>
    </row>
    <row r="329" spans="7:8" s="3" customFormat="1" ht="15">
      <c r="G329" s="1"/>
      <c r="H329" s="1"/>
    </row>
    <row r="330" spans="7:8" s="3" customFormat="1" ht="15">
      <c r="G330" s="1"/>
      <c r="H330" s="1"/>
    </row>
    <row r="331" spans="7:8" s="3" customFormat="1" ht="15">
      <c r="G331" s="1"/>
      <c r="H331" s="1"/>
    </row>
    <row r="332" spans="7:8" s="3" customFormat="1" ht="15">
      <c r="G332" s="1"/>
      <c r="H332" s="1"/>
    </row>
    <row r="333" spans="7:8" s="3" customFormat="1" ht="15">
      <c r="G333" s="1"/>
      <c r="H333" s="1"/>
    </row>
    <row r="334" spans="7:8" s="3" customFormat="1" ht="15">
      <c r="G334" s="1"/>
      <c r="H334" s="1"/>
    </row>
    <row r="335" spans="7:8" s="3" customFormat="1" ht="15">
      <c r="G335" s="1"/>
      <c r="H335" s="1"/>
    </row>
    <row r="336" spans="7:8" s="3" customFormat="1" ht="15">
      <c r="G336" s="1"/>
      <c r="H336" s="1"/>
    </row>
    <row r="337" spans="7:8" s="3" customFormat="1" ht="15">
      <c r="G337" s="1"/>
      <c r="H337" s="1"/>
    </row>
    <row r="338" spans="7:8" s="3" customFormat="1" ht="15">
      <c r="G338" s="1"/>
      <c r="H338" s="1"/>
    </row>
    <row r="339" spans="7:8" s="3" customFormat="1" ht="15">
      <c r="G339" s="1"/>
      <c r="H339" s="1"/>
    </row>
    <row r="340" spans="7:8" s="3" customFormat="1" ht="15">
      <c r="G340" s="1"/>
      <c r="H340" s="1"/>
    </row>
    <row r="341" spans="7:8" s="3" customFormat="1" ht="15">
      <c r="G341" s="1"/>
      <c r="H341" s="1"/>
    </row>
    <row r="342" spans="7:8" s="3" customFormat="1" ht="15">
      <c r="G342" s="1"/>
      <c r="H342" s="1"/>
    </row>
    <row r="343" spans="7:8" s="3" customFormat="1" ht="15">
      <c r="G343" s="1"/>
      <c r="H343" s="1"/>
    </row>
    <row r="344" spans="7:8" s="3" customFormat="1" ht="15">
      <c r="G344" s="1"/>
      <c r="H344" s="1"/>
    </row>
    <row r="345" spans="7:8" s="3" customFormat="1" ht="15">
      <c r="G345" s="1"/>
      <c r="H345" s="1"/>
    </row>
    <row r="346" spans="7:8" s="3" customFormat="1" ht="15">
      <c r="G346" s="1"/>
      <c r="H346" s="1"/>
    </row>
    <row r="347" spans="7:8" s="3" customFormat="1" ht="15">
      <c r="G347" s="1"/>
      <c r="H347" s="1"/>
    </row>
    <row r="348" spans="7:8" s="3" customFormat="1" ht="15">
      <c r="G348" s="1"/>
      <c r="H348" s="1"/>
    </row>
    <row r="349" spans="7:8" s="3" customFormat="1" ht="15">
      <c r="G349" s="1"/>
      <c r="H349" s="1"/>
    </row>
    <row r="350" spans="7:8" s="3" customFormat="1" ht="15">
      <c r="G350" s="1"/>
      <c r="H350" s="1"/>
    </row>
    <row r="351" spans="7:8" s="3" customFormat="1" ht="15">
      <c r="G351" s="1"/>
      <c r="H351" s="1"/>
    </row>
    <row r="352" spans="7:8" s="3" customFormat="1" ht="15">
      <c r="G352" s="1"/>
      <c r="H352" s="1"/>
    </row>
    <row r="353" spans="7:8" s="3" customFormat="1" ht="15">
      <c r="G353" s="1"/>
      <c r="H353" s="1"/>
    </row>
    <row r="354" spans="7:8" s="3" customFormat="1" ht="15">
      <c r="G354" s="1"/>
      <c r="H354" s="1"/>
    </row>
    <row r="355" spans="7:8" s="3" customFormat="1" ht="15">
      <c r="G355" s="1"/>
      <c r="H355" s="1"/>
    </row>
    <row r="356" spans="7:8" s="3" customFormat="1" ht="15">
      <c r="G356" s="1"/>
      <c r="H356" s="1"/>
    </row>
    <row r="357" spans="7:8" s="3" customFormat="1" ht="15">
      <c r="G357" s="1"/>
      <c r="H357" s="1"/>
    </row>
    <row r="358" spans="7:8" s="3" customFormat="1" ht="15">
      <c r="G358" s="1"/>
      <c r="H358" s="1"/>
    </row>
    <row r="359" spans="7:8" s="3" customFormat="1" ht="15">
      <c r="G359" s="1"/>
      <c r="H359" s="1"/>
    </row>
    <row r="360" spans="7:8" s="3" customFormat="1" ht="15">
      <c r="G360" s="1"/>
      <c r="H360" s="1"/>
    </row>
    <row r="361" spans="7:8" s="3" customFormat="1" ht="15">
      <c r="G361" s="1"/>
      <c r="H361" s="1"/>
    </row>
    <row r="362" spans="7:8" s="3" customFormat="1" ht="15">
      <c r="G362" s="1"/>
      <c r="H362" s="1"/>
    </row>
    <row r="363" spans="7:8" s="3" customFormat="1" ht="15">
      <c r="G363" s="1"/>
      <c r="H363" s="1"/>
    </row>
    <row r="364" spans="7:8" s="3" customFormat="1" ht="15">
      <c r="G364" s="1"/>
      <c r="H364" s="1"/>
    </row>
    <row r="365" spans="7:8" s="3" customFormat="1" ht="15">
      <c r="G365" s="1"/>
      <c r="H365" s="1"/>
    </row>
    <row r="366" spans="7:8" s="3" customFormat="1" ht="15">
      <c r="G366" s="1"/>
      <c r="H366" s="1"/>
    </row>
    <row r="367" spans="7:8" s="3" customFormat="1" ht="15">
      <c r="G367" s="1"/>
      <c r="H367" s="1"/>
    </row>
    <row r="368" spans="7:8" s="3" customFormat="1" ht="15">
      <c r="G368" s="1"/>
      <c r="H368" s="1"/>
    </row>
    <row r="369" spans="7:8" s="3" customFormat="1" ht="15">
      <c r="G369" s="1"/>
      <c r="H369" s="1"/>
    </row>
    <row r="370" spans="7:8" s="3" customFormat="1" ht="15">
      <c r="G370" s="1"/>
      <c r="H370" s="1"/>
    </row>
    <row r="371" spans="7:8" s="3" customFormat="1" ht="15">
      <c r="G371" s="1"/>
      <c r="H371" s="1"/>
    </row>
    <row r="372" spans="7:8" s="3" customFormat="1" ht="15">
      <c r="G372" s="1"/>
      <c r="H372" s="1"/>
    </row>
    <row r="373" spans="7:8" s="3" customFormat="1" ht="15">
      <c r="G373" s="1"/>
      <c r="H373" s="1"/>
    </row>
    <row r="374" spans="7:8" s="3" customFormat="1" ht="15">
      <c r="G374" s="1"/>
      <c r="H374" s="1"/>
    </row>
    <row r="375" spans="7:8" s="3" customFormat="1" ht="15">
      <c r="G375" s="1"/>
      <c r="H375" s="1"/>
    </row>
    <row r="376" spans="7:8" s="3" customFormat="1" ht="15">
      <c r="G376" s="1"/>
      <c r="H376" s="1"/>
    </row>
    <row r="377" spans="7:8" s="3" customFormat="1" ht="15">
      <c r="G377" s="1"/>
      <c r="H377" s="1"/>
    </row>
    <row r="378" spans="7:8" s="3" customFormat="1" ht="15">
      <c r="G378" s="1"/>
      <c r="H378" s="1"/>
    </row>
    <row r="379" spans="7:8" s="3" customFormat="1" ht="15">
      <c r="G379" s="1"/>
      <c r="H379" s="1"/>
    </row>
    <row r="380" spans="7:8" s="3" customFormat="1" ht="15">
      <c r="G380" s="1"/>
      <c r="H380" s="1"/>
    </row>
    <row r="381" spans="7:8" s="3" customFormat="1" ht="15">
      <c r="G381" s="1"/>
      <c r="H381" s="1"/>
    </row>
    <row r="382" spans="7:8" s="3" customFormat="1" ht="15">
      <c r="G382" s="1"/>
      <c r="H382" s="1"/>
    </row>
    <row r="383" spans="7:8" s="3" customFormat="1" ht="15">
      <c r="G383" s="1"/>
      <c r="H383" s="1"/>
    </row>
    <row r="384" spans="7:8" s="3" customFormat="1" ht="15">
      <c r="G384" s="1"/>
      <c r="H384" s="1"/>
    </row>
    <row r="385" spans="7:8" s="3" customFormat="1" ht="15">
      <c r="G385" s="1"/>
      <c r="H385" s="1"/>
    </row>
    <row r="386" spans="7:8" s="3" customFormat="1" ht="15">
      <c r="G386" s="1"/>
      <c r="H386" s="1"/>
    </row>
    <row r="387" spans="7:8" s="3" customFormat="1" ht="15">
      <c r="G387" s="1"/>
      <c r="H387" s="1"/>
    </row>
    <row r="388" spans="7:8" s="3" customFormat="1" ht="15">
      <c r="G388" s="1"/>
      <c r="H388" s="1"/>
    </row>
    <row r="389" spans="7:8" s="3" customFormat="1" ht="15">
      <c r="G389" s="1"/>
      <c r="H389" s="1"/>
    </row>
    <row r="390" spans="7:8" s="3" customFormat="1" ht="15">
      <c r="G390" s="1"/>
      <c r="H390" s="1"/>
    </row>
    <row r="391" spans="7:8" s="3" customFormat="1" ht="15">
      <c r="G391" s="1"/>
      <c r="H391" s="1"/>
    </row>
    <row r="392" spans="7:8" s="3" customFormat="1" ht="15">
      <c r="G392" s="1"/>
      <c r="H392" s="1"/>
    </row>
    <row r="393" spans="7:8" s="3" customFormat="1" ht="15">
      <c r="G393" s="1"/>
      <c r="H393" s="1"/>
    </row>
    <row r="394" spans="7:8" s="3" customFormat="1" ht="15">
      <c r="G394" s="1"/>
      <c r="H394" s="1"/>
    </row>
    <row r="395" spans="7:8" s="3" customFormat="1" ht="15">
      <c r="G395" s="1"/>
      <c r="H395" s="1"/>
    </row>
    <row r="396" spans="7:8" s="3" customFormat="1" ht="15">
      <c r="G396" s="1"/>
      <c r="H396" s="1"/>
    </row>
    <row r="397" spans="7:8" s="3" customFormat="1" ht="15">
      <c r="G397" s="1"/>
      <c r="H397" s="1"/>
    </row>
    <row r="398" spans="7:8" s="3" customFormat="1" ht="15">
      <c r="G398" s="1"/>
      <c r="H398" s="1"/>
    </row>
    <row r="399" spans="7:8" s="3" customFormat="1" ht="15">
      <c r="G399" s="1"/>
      <c r="H399" s="1"/>
    </row>
    <row r="400" spans="7:8" s="3" customFormat="1" ht="15">
      <c r="G400" s="1"/>
      <c r="H400" s="1"/>
    </row>
    <row r="401" spans="7:8" s="3" customFormat="1" ht="15">
      <c r="G401" s="1"/>
      <c r="H401" s="1"/>
    </row>
    <row r="402" spans="7:8" s="3" customFormat="1" ht="15">
      <c r="G402" s="1"/>
      <c r="H402" s="1"/>
    </row>
    <row r="403" spans="7:8" s="3" customFormat="1" ht="15">
      <c r="G403" s="1"/>
      <c r="H403" s="1"/>
    </row>
    <row r="404" spans="7:8" s="3" customFormat="1" ht="15">
      <c r="G404" s="1"/>
      <c r="H404" s="1"/>
    </row>
    <row r="405" spans="7:8" s="3" customFormat="1" ht="15">
      <c r="G405" s="1"/>
      <c r="H405" s="1"/>
    </row>
    <row r="406" spans="7:8" s="3" customFormat="1" ht="15">
      <c r="G406" s="1"/>
      <c r="H406" s="1"/>
    </row>
    <row r="407" spans="7:8" s="3" customFormat="1" ht="15">
      <c r="G407" s="1"/>
      <c r="H407" s="1"/>
    </row>
    <row r="408" spans="7:8" s="3" customFormat="1" ht="15">
      <c r="G408" s="1"/>
      <c r="H408" s="1"/>
    </row>
    <row r="409" spans="7:8" s="3" customFormat="1" ht="15">
      <c r="G409" s="1"/>
      <c r="H409" s="1"/>
    </row>
    <row r="410" spans="7:8" s="3" customFormat="1" ht="15">
      <c r="G410" s="1"/>
      <c r="H410" s="1"/>
    </row>
    <row r="411" spans="7:8" s="3" customFormat="1" ht="15">
      <c r="G411" s="1"/>
      <c r="H411" s="1"/>
    </row>
    <row r="412" spans="7:8" s="3" customFormat="1" ht="15">
      <c r="G412" s="1"/>
      <c r="H412" s="1"/>
    </row>
    <row r="413" spans="7:8" s="3" customFormat="1" ht="15">
      <c r="G413" s="1"/>
      <c r="H413" s="1"/>
    </row>
    <row r="414" spans="7:8" s="3" customFormat="1" ht="15">
      <c r="G414" s="1"/>
      <c r="H414" s="1"/>
    </row>
    <row r="415" spans="7:8" s="3" customFormat="1" ht="15">
      <c r="G415" s="1"/>
      <c r="H415" s="1"/>
    </row>
    <row r="416" ht="15">
      <c r="A416" s="3"/>
    </row>
    <row r="417" ht="15">
      <c r="A417" s="3"/>
    </row>
    <row r="418" ht="15">
      <c r="A418" s="3"/>
    </row>
    <row r="419" ht="15">
      <c r="A419" s="3"/>
    </row>
    <row r="420" ht="15">
      <c r="A420" s="3"/>
    </row>
    <row r="421" ht="15">
      <c r="A421" s="3"/>
    </row>
  </sheetData>
  <sheetProtection/>
  <mergeCells count="17">
    <mergeCell ref="D99:H99"/>
    <mergeCell ref="E100:E101"/>
    <mergeCell ref="F100:H100"/>
    <mergeCell ref="E69:E70"/>
    <mergeCell ref="F69:H69"/>
    <mergeCell ref="A82:H82"/>
    <mergeCell ref="A98:H98"/>
    <mergeCell ref="D83:H83"/>
    <mergeCell ref="E84:E85"/>
    <mergeCell ref="F84:H84"/>
    <mergeCell ref="E1:H1"/>
    <mergeCell ref="A51:H51"/>
    <mergeCell ref="D52:H52"/>
    <mergeCell ref="E53:E54"/>
    <mergeCell ref="F53:H53"/>
    <mergeCell ref="A67:H67"/>
    <mergeCell ref="D68:H68"/>
  </mergeCells>
  <printOptions horizontalCentered="1"/>
  <pageMargins left="0" right="0" top="2.362204724409449" bottom="0.984251968503937" header="0.9055118110236221" footer="0.5118110236220472"/>
  <pageSetup horizontalDpi="600" verticalDpi="600" orientation="portrait" paperSize="9" r:id="rId1"/>
  <headerFooter alignWithMargins="0">
    <oddHeader>&amp;C&amp;"Arial,Tučné"&amp;16 STŘEDNĚDOBÝ VÝHLED ROZPOČTU
  OBCE CHODOUNY
ROK 2018-2021
 v tis.Kč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Chodouny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Uživatel</cp:lastModifiedBy>
  <cp:lastPrinted>2018-01-08T14:00:59Z</cp:lastPrinted>
  <dcterms:created xsi:type="dcterms:W3CDTF">2007-10-22T07:25:52Z</dcterms:created>
  <dcterms:modified xsi:type="dcterms:W3CDTF">2018-01-08T14:08:54Z</dcterms:modified>
  <cp:category/>
  <cp:version/>
  <cp:contentType/>
  <cp:contentStatus/>
</cp:coreProperties>
</file>